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CMR\PRESUPUESTO\EJERC 2024\INFORMES\"/>
    </mc:Choice>
  </mc:AlternateContent>
  <xr:revisionPtr revIDLastSave="0" documentId="8_{7FE73BD7-8C40-4610-8080-D0F145B8D376}" xr6:coauthVersionLast="47" xr6:coauthVersionMax="47" xr10:uidLastSave="{00000000-0000-0000-0000-000000000000}"/>
  <bookViews>
    <workbookView xWindow="-120" yWindow="-120" windowWidth="29040" windowHeight="15840" tabRatio="580" firstSheet="23" activeTab="28" xr2:uid="{00000000-000D-0000-FFFF-FFFF00000000}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  <sheet name="ORIGINAL 2018" sheetId="16" r:id="rId11"/>
    <sheet name="TOTAL RECURSOS 2018" sheetId="17" r:id="rId12"/>
    <sheet name="ORIGINAL 2019" sheetId="18" r:id="rId13"/>
    <sheet name="TOTAL RECURSOS 2019" sheetId="19" r:id="rId14"/>
    <sheet name="ORIGINAL 2020" sheetId="20" r:id="rId15"/>
    <sheet name="TOTAL RECURSOS 2020" sheetId="21" r:id="rId16"/>
    <sheet name="PPTO SUSTANTIVO" sheetId="22" r:id="rId17"/>
    <sheet name="ORIGINAL 2021" sheetId="23" r:id="rId18"/>
    <sheet name="TOTAL RECURSOS 2021" sheetId="24" r:id="rId19"/>
    <sheet name="PPTO SUSTANTIVO 2021" sheetId="25" r:id="rId20"/>
    <sheet name="ORIGINAL 2022" sheetId="26" r:id="rId21"/>
    <sheet name="TOTAL RECURSOS 2022" sheetId="27" r:id="rId22"/>
    <sheet name="PPTO SUSTANTIVO 2022" sheetId="28" r:id="rId23"/>
    <sheet name="ORIGINAL 2023" sheetId="29" r:id="rId24"/>
    <sheet name="TOTAL RECURSOS 2023" sheetId="30" r:id="rId25"/>
    <sheet name="PPTO SUSTANTIVO 2023" sheetId="31" r:id="rId26"/>
    <sheet name="ORIGINAL 2024" sheetId="32" r:id="rId27"/>
    <sheet name="TOTAL RECURSOS 2024" sheetId="33" r:id="rId28"/>
    <sheet name="PPTO SUSTANTIVO 2024" sheetId="3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c" localSheetId="6">#REF!</definedName>
    <definedName name="\c" localSheetId="8">#REF!</definedName>
    <definedName name="\c" localSheetId="10">#REF!</definedName>
    <definedName name="\c" localSheetId="12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 localSheetId="13">#REF!</definedName>
    <definedName name="\t" localSheetId="6">#REF!</definedName>
    <definedName name="\t" localSheetId="8">#REF!</definedName>
    <definedName name="\t" localSheetId="10">#REF!</definedName>
    <definedName name="\t" localSheetId="12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 localSheetId="13">#REF!</definedName>
    <definedName name="\z" localSheetId="6">#REF!</definedName>
    <definedName name="\z" localSheetId="8">#REF!</definedName>
    <definedName name="\z" localSheetId="10">#REF!</definedName>
    <definedName name="\z" localSheetId="12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 localSheetId="13">#REF!</definedName>
    <definedName name="____ASA96" localSheetId="6">#REF!</definedName>
    <definedName name="____ASA96" localSheetId="8">#REF!</definedName>
    <definedName name="____ASA96" localSheetId="10">#REF!</definedName>
    <definedName name="____ASA96" localSheetId="12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 localSheetId="13">#REF!</definedName>
    <definedName name="____cad179" localSheetId="6">'[1]Mod Eco Controlados 99'!#REF!</definedName>
    <definedName name="____cad179" localSheetId="8">'[1]Mod Eco Controlados 99'!#REF!</definedName>
    <definedName name="____cad179" localSheetId="10">'[1]Mod Eco Controlados 99'!#REF!</definedName>
    <definedName name="____cad179" localSheetId="12">'[1]Mod Eco Controlados 99'!#REF!</definedName>
    <definedName name="____cad179" localSheetId="1">'[1]Mod Eco Controlados 99'!#REF!</definedName>
    <definedName name="____cad179" localSheetId="3">'[1]Mod Eco Controlados 99'!#REF!</definedName>
    <definedName name="____cad179" localSheetId="5">'[1]Mod Eco Controlados 99'!#REF!</definedName>
    <definedName name="____cad179" localSheetId="7">'[1]Mod Eco Controlados 99'!#REF!</definedName>
    <definedName name="____cad179" localSheetId="9">'[1]Mod Eco Controlados 99'!#REF!</definedName>
    <definedName name="____cad179" localSheetId="11">'[1]Mod Eco Controlados 99'!#REF!</definedName>
    <definedName name="____cad179" localSheetId="13">'[1]Mod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2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 localSheetId="13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2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 localSheetId="13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2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 localSheetId="13">#REF!</definedName>
    <definedName name="____PEM96" localSheetId="6">#REF!</definedName>
    <definedName name="____PEM96" localSheetId="8">#REF!</definedName>
    <definedName name="____PEM96" localSheetId="10">#REF!</definedName>
    <definedName name="____PEM96" localSheetId="12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 localSheetId="13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2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 localSheetId="13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2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 localSheetId="13">#REF!</definedName>
    <definedName name="____syt03" localSheetId="6">#REF!</definedName>
    <definedName name="____syt03" localSheetId="8">#REF!</definedName>
    <definedName name="____syt03" localSheetId="10">#REF!</definedName>
    <definedName name="____syt03" localSheetId="12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 localSheetId="13">#REF!</definedName>
    <definedName name="___ASA96" localSheetId="6">#REF!</definedName>
    <definedName name="___ASA96" localSheetId="8">#REF!</definedName>
    <definedName name="___ASA96" localSheetId="10">#REF!</definedName>
    <definedName name="___ASA96" localSheetId="12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 localSheetId="13">#REF!</definedName>
    <definedName name="___cad179" localSheetId="6">'[1]Mod Eco Controlados 99'!#REF!</definedName>
    <definedName name="___cad179" localSheetId="8">'[1]Mod Eco Controlados 99'!#REF!</definedName>
    <definedName name="___cad179" localSheetId="10">'[1]Mod Eco Controlados 99'!#REF!</definedName>
    <definedName name="___cad179" localSheetId="12">'[1]Mod Eco Controlados 99'!#REF!</definedName>
    <definedName name="___cad179" localSheetId="1">'[1]Mod Eco Controlados 99'!#REF!</definedName>
    <definedName name="___cad179" localSheetId="3">'[1]Mod Eco Controlados 99'!#REF!</definedName>
    <definedName name="___cad179" localSheetId="5">'[1]Mod Eco Controlados 99'!#REF!</definedName>
    <definedName name="___cad179" localSheetId="7">'[1]Mod Eco Controlados 99'!#REF!</definedName>
    <definedName name="___cad179" localSheetId="9">'[1]Mod Eco Controlados 99'!#REF!</definedName>
    <definedName name="___cad179" localSheetId="11">'[1]Mod Eco Controlados 99'!#REF!</definedName>
    <definedName name="___cad179" localSheetId="13">'[1]Mod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2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 localSheetId="13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2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 localSheetId="13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2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 localSheetId="13">#REF!</definedName>
    <definedName name="___PEM96" localSheetId="6">#REF!</definedName>
    <definedName name="___PEM96" localSheetId="8">#REF!</definedName>
    <definedName name="___PEM96" localSheetId="10">#REF!</definedName>
    <definedName name="___PEM96" localSheetId="12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 localSheetId="13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2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 localSheetId="13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2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 localSheetId="13">#REF!</definedName>
    <definedName name="___syt03" localSheetId="6">#REF!</definedName>
    <definedName name="___syt03" localSheetId="8">#REF!</definedName>
    <definedName name="___syt03" localSheetId="10">#REF!</definedName>
    <definedName name="___syt03" localSheetId="12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 localSheetId="13">#REF!</definedName>
    <definedName name="__ASA96" localSheetId="6">#REF!</definedName>
    <definedName name="__ASA96" localSheetId="8">#REF!</definedName>
    <definedName name="__ASA96" localSheetId="10">#REF!</definedName>
    <definedName name="__ASA96" localSheetId="12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 localSheetId="13">#REF!</definedName>
    <definedName name="__cad179" localSheetId="6">'[1]Mod Eco Controlados 99'!#REF!</definedName>
    <definedName name="__cad179" localSheetId="8">'[1]Mod Eco Controlados 99'!#REF!</definedName>
    <definedName name="__cad179" localSheetId="10">'[1]Mod Eco Controlados 99'!#REF!</definedName>
    <definedName name="__cad179" localSheetId="12">'[1]Mod Eco Controlados 99'!#REF!</definedName>
    <definedName name="__cad179" localSheetId="1">'[1]Mod Eco Controlados 99'!#REF!</definedName>
    <definedName name="__cad179" localSheetId="3">'[1]Mod Eco Controlados 99'!#REF!</definedName>
    <definedName name="__cad179" localSheetId="5">'[1]Mod Eco Controlados 99'!#REF!</definedName>
    <definedName name="__cad179" localSheetId="7">'[1]Mod Eco Controlados 99'!#REF!</definedName>
    <definedName name="__cad179" localSheetId="9">'[1]Mod Eco Controlados 99'!#REF!</definedName>
    <definedName name="__cad179" localSheetId="11">'[1]Mod Eco Controlados 99'!#REF!</definedName>
    <definedName name="__cad179" localSheetId="13">'[1]Mod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2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 localSheetId="13">#REF!</definedName>
    <definedName name="__CFE96" localSheetId="6">#REF!</definedName>
    <definedName name="__CFE96" localSheetId="8">#REF!</definedName>
    <definedName name="__CFE96" localSheetId="10">#REF!</definedName>
    <definedName name="__CFE96" localSheetId="12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 localSheetId="13">#REF!</definedName>
    <definedName name="__CON96" localSheetId="6">#REF!</definedName>
    <definedName name="__CON96" localSheetId="8">#REF!</definedName>
    <definedName name="__CON96" localSheetId="10">#REF!</definedName>
    <definedName name="__CON96" localSheetId="12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 localSheetId="13">#REF!</definedName>
    <definedName name="__PEM96" localSheetId="6">#REF!</definedName>
    <definedName name="__PEM96" localSheetId="8">#REF!</definedName>
    <definedName name="__PEM96" localSheetId="10">#REF!</definedName>
    <definedName name="__PEM96" localSheetId="12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 localSheetId="13">#REF!</definedName>
    <definedName name="__PIB08" localSheetId="6">#REF!</definedName>
    <definedName name="__PIB08" localSheetId="8">#REF!</definedName>
    <definedName name="__PIB08" localSheetId="10">#REF!</definedName>
    <definedName name="__PIB08" localSheetId="12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 localSheetId="13">#REF!</definedName>
    <definedName name="__PIP96" localSheetId="6">#REF!</definedName>
    <definedName name="__PIP96" localSheetId="8">#REF!</definedName>
    <definedName name="__PIP96" localSheetId="10">#REF!</definedName>
    <definedName name="__PIP96" localSheetId="12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 localSheetId="13">#REF!</definedName>
    <definedName name="__syt03" localSheetId="6">#REF!</definedName>
    <definedName name="__syt03" localSheetId="8">#REF!</definedName>
    <definedName name="__syt03" localSheetId="10">#REF!</definedName>
    <definedName name="__syt03" localSheetId="12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 localSheetId="13">#REF!</definedName>
    <definedName name="_3O0504" localSheetId="6">[2]BANPRO99!#REF!</definedName>
    <definedName name="_3O0504" localSheetId="8">[2]BANPRO99!#REF!</definedName>
    <definedName name="_3O0504" localSheetId="10">[2]BANPRO99!#REF!</definedName>
    <definedName name="_3O0504" localSheetId="12">[2]BANPRO99!#REF!</definedName>
    <definedName name="_3O0504" localSheetId="1">[2]BANPRO99!#REF!</definedName>
    <definedName name="_3O0504" localSheetId="3">[2]BANPRO99!#REF!</definedName>
    <definedName name="_3O0504" localSheetId="5">[2]BANPRO99!#REF!</definedName>
    <definedName name="_3O0504" localSheetId="7">[2]BANPRO99!#REF!</definedName>
    <definedName name="_3O0504" localSheetId="9">[2]BANPRO99!#REF!</definedName>
    <definedName name="_3O0504" localSheetId="11">[2]BANPRO99!#REF!</definedName>
    <definedName name="_3O0504" localSheetId="13">[2]BANPRO99!#REF!</definedName>
    <definedName name="_ASA96" localSheetId="6">#REF!</definedName>
    <definedName name="_ASA96" localSheetId="8">#REF!</definedName>
    <definedName name="_ASA96" localSheetId="10">#REF!</definedName>
    <definedName name="_ASA96" localSheetId="12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 localSheetId="13">#REF!</definedName>
    <definedName name="_base" localSheetId="6">[2]BANPRO99!#REF!</definedName>
    <definedName name="_base" localSheetId="8">[2]BANPRO99!#REF!</definedName>
    <definedName name="_base" localSheetId="10">[2]BANPRO99!#REF!</definedName>
    <definedName name="_base" localSheetId="12">[2]BANPRO99!#REF!</definedName>
    <definedName name="_base" localSheetId="1">[2]BANPRO99!#REF!</definedName>
    <definedName name="_base" localSheetId="3">[2]BANPRO99!#REF!</definedName>
    <definedName name="_base" localSheetId="5">[2]BANPRO99!#REF!</definedName>
    <definedName name="_base" localSheetId="7">[2]BANPRO99!#REF!</definedName>
    <definedName name="_base" localSheetId="9">[2]BANPRO99!#REF!</definedName>
    <definedName name="_base" localSheetId="11">[2]BANPRO99!#REF!</definedName>
    <definedName name="_base" localSheetId="13">[2]BANPRO99!#REF!</definedName>
    <definedName name="_cad179" localSheetId="6">'[1]Mod Eco Controlados 99'!#REF!</definedName>
    <definedName name="_cad179" localSheetId="8">'[1]Mod Eco Controlados 99'!#REF!</definedName>
    <definedName name="_cad179" localSheetId="10">'[1]Mod Eco Controlados 99'!#REF!</definedName>
    <definedName name="_cad179" localSheetId="12">'[1]Mod Eco Controlados 99'!#REF!</definedName>
    <definedName name="_cad179" localSheetId="1">'[1]Mod Eco Controlados 99'!#REF!</definedName>
    <definedName name="_cad179" localSheetId="3">'[1]Mod Eco Controlados 99'!#REF!</definedName>
    <definedName name="_cad179" localSheetId="5">'[1]Mod Eco Controlados 99'!#REF!</definedName>
    <definedName name="_cad179" localSheetId="7">'[1]Mod Eco Controlados 99'!#REF!</definedName>
    <definedName name="_cad179" localSheetId="9">'[1]Mod Eco Controlados 99'!#REF!</definedName>
    <definedName name="_cad179" localSheetId="11">'[1]Mod Eco Controlados 99'!#REF!</definedName>
    <definedName name="_cad179" localSheetId="13">'[1]Mod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2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 localSheetId="13">#REF!</definedName>
    <definedName name="_CFE96" localSheetId="6">#REF!</definedName>
    <definedName name="_CFE96" localSheetId="8">#REF!</definedName>
    <definedName name="_CFE96" localSheetId="10">#REF!</definedName>
    <definedName name="_CFE96" localSheetId="12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 localSheetId="13">#REF!</definedName>
    <definedName name="_CON96" localSheetId="6">#REF!</definedName>
    <definedName name="_CON96" localSheetId="8">#REF!</definedName>
    <definedName name="_CON96" localSheetId="10">#REF!</definedName>
    <definedName name="_CON96" localSheetId="12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 localSheetId="13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20" hidden="1">#REF!</definedName>
    <definedName name="_Fill" localSheetId="23" hidden="1">#REF!</definedName>
    <definedName name="_Fill" localSheetId="26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8" hidden="1">#REF!</definedName>
    <definedName name="_Fill" localSheetId="21" hidden="1">#REF!</definedName>
    <definedName name="_Fill" localSheetId="24" hidden="1">#REF!</definedName>
    <definedName name="_Fill" localSheetId="27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xlnm._FilterDatabase" localSheetId="13" hidden="1">'TOTAL RECURSOS 2019'!$R$1:$R$190</definedName>
    <definedName name="_xlnm._FilterDatabase" localSheetId="15" hidden="1">'TOTAL RECURSOS 2020'!$H$1:$H$196</definedName>
    <definedName name="_xlnm._FilterDatabase" localSheetId="18" hidden="1">'TOTAL RECURSOS 2021'!$H$1:$H$180</definedName>
    <definedName name="_xlnm._FilterDatabase" localSheetId="21" hidden="1">'TOTAL RECURSOS 2022'!$H$1:$H$236</definedName>
    <definedName name="_xlnm._FilterDatabase" localSheetId="24" hidden="1">'TOTAL RECURSOS 2023'!$H$6:$S$186</definedName>
    <definedName name="_xlnm._FilterDatabase" localSheetId="27" hidden="1">'TOTAL RECURSOS 2024'!$R$1:$S$185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20" hidden="1">#REF!</definedName>
    <definedName name="_Key1" localSheetId="23" hidden="1">#REF!</definedName>
    <definedName name="_Key1" localSheetId="26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13" hidden="1">#REF!</definedName>
    <definedName name="_Key1" localSheetId="15" hidden="1">#REF!</definedName>
    <definedName name="_Key1" localSheetId="18" hidden="1">#REF!</definedName>
    <definedName name="_Key1" localSheetId="21" hidden="1">#REF!</definedName>
    <definedName name="_Key1" localSheetId="24" hidden="1">#REF!</definedName>
    <definedName name="_Key1" localSheetId="27" hidden="1">#REF!</definedName>
    <definedName name="_Key1" hidden="1">#REF!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2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 localSheetId="13">#REF!</definedName>
    <definedName name="_PIB08" localSheetId="6">#REF!</definedName>
    <definedName name="_PIB08" localSheetId="8">#REF!</definedName>
    <definedName name="_PIB08" localSheetId="10">#REF!</definedName>
    <definedName name="_PIB08" localSheetId="12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 localSheetId="13">#REF!</definedName>
    <definedName name="_PIP96" localSheetId="6">#REF!</definedName>
    <definedName name="_PIP96" localSheetId="8">#REF!</definedName>
    <definedName name="_PIP96" localSheetId="10">#REF!</definedName>
    <definedName name="_PIP96" localSheetId="12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 localSheetId="13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2" hidden="1">#REF!</definedName>
    <definedName name="_Regression_X" localSheetId="14" hidden="1">#REF!</definedName>
    <definedName name="_Regression_X" localSheetId="17" hidden="1">#REF!</definedName>
    <definedName name="_Regression_X" localSheetId="20" hidden="1">#REF!</definedName>
    <definedName name="_Regression_X" localSheetId="23" hidden="1">#REF!</definedName>
    <definedName name="_Regression_X" localSheetId="26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13" hidden="1">#REF!</definedName>
    <definedName name="_Regression_X" localSheetId="15" hidden="1">#REF!</definedName>
    <definedName name="_Regression_X" localSheetId="18" hidden="1">#REF!</definedName>
    <definedName name="_Regression_X" localSheetId="21" hidden="1">#REF!</definedName>
    <definedName name="_Regression_X" localSheetId="24" hidden="1">#REF!</definedName>
    <definedName name="_Regression_X" localSheetId="27" hidden="1">#REF!</definedName>
    <definedName name="_Regression_X" hidden="1">#REF!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20" hidden="1">#REF!</definedName>
    <definedName name="_Sort" localSheetId="23" hidden="1">#REF!</definedName>
    <definedName name="_Sort" localSheetId="26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localSheetId="18" hidden="1">#REF!</definedName>
    <definedName name="_Sort" localSheetId="21" hidden="1">#REF!</definedName>
    <definedName name="_Sort" localSheetId="24" hidden="1">#REF!</definedName>
    <definedName name="_Sort" localSheetId="27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2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 localSheetId="13">#REF!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2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 localSheetId="13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2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 localSheetId="13">#REF!</definedName>
    <definedName name="AD" localSheetId="6">[2]BANPRO99!#REF!</definedName>
    <definedName name="AD" localSheetId="8">[2]BANPRO99!#REF!</definedName>
    <definedName name="AD" localSheetId="10">[2]BANPRO99!#REF!</definedName>
    <definedName name="AD" localSheetId="12">[2]BANPRO99!#REF!</definedName>
    <definedName name="AD" localSheetId="1">[2]BANPRO99!#REF!</definedName>
    <definedName name="AD" localSheetId="3">[2]BANPRO99!#REF!</definedName>
    <definedName name="AD" localSheetId="5">[2]BANPRO99!#REF!</definedName>
    <definedName name="AD" localSheetId="7">[2]BANPRO99!#REF!</definedName>
    <definedName name="AD" localSheetId="9">[2]BANPRO99!#REF!</definedName>
    <definedName name="AD" localSheetId="11">[2]BANPRO99!#REF!</definedName>
    <definedName name="AD" localSheetId="13">[2]BANPRO99!#REF!</definedName>
    <definedName name="ain" localSheetId="6">#REF!</definedName>
    <definedName name="ain" localSheetId="8">#REF!</definedName>
    <definedName name="ain" localSheetId="10">#REF!</definedName>
    <definedName name="ain" localSheetId="12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 localSheetId="13">#REF!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2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 localSheetId="13">#REF!</definedName>
    <definedName name="AÑO" localSheetId="6">+TEXT(IF(AND(OR(DAY([3]!FECHA)&gt;=1,DAY([3]!FECHA)&lt;=10),MONTH([3]!FECHA)=1),YEAR([3]!FECHA)-1,YEAR([3]!FECHA)),"0")</definedName>
    <definedName name="AÑO" localSheetId="8">+TEXT(IF(AND(OR(DAY([3]!FECHA)&gt;=1,DAY([3]!FECHA)&lt;=10),MONTH([3]!FECHA)=1),YEAR([3]!FECHA)-1,YEAR([3]!FECHA)),"0")</definedName>
    <definedName name="AÑO" localSheetId="10">+TEXT(IF(AND(OR(DAY([3]!FECHA)&gt;=1,DAY([3]!FECHA)&lt;=10),MONTH([3]!FECHA)=1),YEAR([3]!FECHA)-1,YEAR([3]!FECHA)),"0")</definedName>
    <definedName name="AÑO" localSheetId="12">+TEXT(IF(AND(OR(DAY([3]!FECHA)&gt;=1,DAY([3]!FECHA)&lt;=10),MONTH([3]!FECHA)=1),YEAR([3]!FECHA)-1,YEAR([3]!FECHA)),"0")</definedName>
    <definedName name="AÑO" localSheetId="7">+TEXT(IF(AND(OR(DAY([3]!FECHA)&gt;=1,DAY([3]!FECHA)&lt;=10),MONTH([3]!FECHA)=1),YEAR([3]!FECHA)-1,YEAR([3]!FECHA)),"0")</definedName>
    <definedName name="AÑO" localSheetId="9">+TEXT(IF(AND(OR(DAY([3]!FECHA)&gt;=1,DAY([3]!FECHA)&lt;=10),MONTH([3]!FECHA)=1),YEAR([3]!FECHA)-1,YEAR([3]!FECHA)),"0")</definedName>
    <definedName name="AÑO" localSheetId="11">+TEXT(IF(AND(OR(DAY([3]!FECHA)&gt;=1,DAY([3]!FECHA)&lt;=10),MONTH([3]!FECHA)=1),YEAR([3]!FECHA)-1,YEAR([3]!FECHA)),"0")</definedName>
    <definedName name="AÑO" localSheetId="13">+TEXT(IF(AND(OR(DAY([3]!FECHA)&gt;=1,DAY([3]!FECHA)&lt;=10),MONTH([3]!FECHA)=1),YEAR([3]!FECHA)-1,YEAR([3]!FECHA)),"0")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2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 localSheetId="13">#REF!</definedName>
    <definedName name="base" localSheetId="6">#REF!</definedName>
    <definedName name="base" localSheetId="8">#REF!</definedName>
    <definedName name="base" localSheetId="10">#REF!</definedName>
    <definedName name="base" localSheetId="12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 localSheetId="13">#REF!</definedName>
    <definedName name="base03" localSheetId="6">#REF!</definedName>
    <definedName name="base03" localSheetId="8">#REF!</definedName>
    <definedName name="base03" localSheetId="10">#REF!</definedName>
    <definedName name="base03" localSheetId="12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 localSheetId="13">#REF!</definedName>
    <definedName name="base04au" localSheetId="6">#REF!</definedName>
    <definedName name="base04au" localSheetId="8">#REF!</definedName>
    <definedName name="base04au" localSheetId="10">#REF!</definedName>
    <definedName name="base04au" localSheetId="12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 localSheetId="13">#REF!</definedName>
    <definedName name="base05" localSheetId="6">#REF!</definedName>
    <definedName name="base05" localSheetId="8">#REF!</definedName>
    <definedName name="base05" localSheetId="10">#REF!</definedName>
    <definedName name="base05" localSheetId="12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 localSheetId="13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2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 localSheetId="13">#REF!</definedName>
    <definedName name="base1" localSheetId="6">#REF!</definedName>
    <definedName name="base1" localSheetId="8">#REF!</definedName>
    <definedName name="base1" localSheetId="10">#REF!</definedName>
    <definedName name="base1" localSheetId="12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 localSheetId="13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2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 localSheetId="13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2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 localSheetId="13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2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 localSheetId="13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2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 localSheetId="13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2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 localSheetId="13">#REF!</definedName>
    <definedName name="baseau" localSheetId="6">#REF!</definedName>
    <definedName name="baseau" localSheetId="8">#REF!</definedName>
    <definedName name="baseau" localSheetId="10">#REF!</definedName>
    <definedName name="baseau" localSheetId="12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 localSheetId="13">#REF!</definedName>
    <definedName name="baseb" localSheetId="6">#REF!</definedName>
    <definedName name="baseb" localSheetId="8">#REF!</definedName>
    <definedName name="baseb" localSheetId="10">#REF!</definedName>
    <definedName name="baseb" localSheetId="12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 localSheetId="13">#REF!</definedName>
    <definedName name="basecierre" localSheetId="6">[4]CP_2003!#REF!</definedName>
    <definedName name="basecierre" localSheetId="8">[4]CP_2003!#REF!</definedName>
    <definedName name="basecierre" localSheetId="10">[4]CP_2003!#REF!</definedName>
    <definedName name="basecierre" localSheetId="12">[4]CP_2003!#REF!</definedName>
    <definedName name="basecierre" localSheetId="7">[4]CP_2003!#REF!</definedName>
    <definedName name="basecierre" localSheetId="9">[4]CP_2003!#REF!</definedName>
    <definedName name="basecierre" localSheetId="11">[4]CP_2003!#REF!</definedName>
    <definedName name="basecierre" localSheetId="13">[4]CP_2003!#REF!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bUSCAR" localSheetId="6">#REF!</definedName>
    <definedName name="bUSCAR" localSheetId="8">#REF!</definedName>
    <definedName name="bUSCAR" localSheetId="10">#REF!</definedName>
    <definedName name="bUSCAR" localSheetId="12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 localSheetId="13">#REF!</definedName>
    <definedName name="C_" localSheetId="6">[5]FP1996!#REF!</definedName>
    <definedName name="C_" localSheetId="8">[5]FP1996!#REF!</definedName>
    <definedName name="C_" localSheetId="10">[5]FP1996!#REF!</definedName>
    <definedName name="C_" localSheetId="12">[5]FP1996!#REF!</definedName>
    <definedName name="C_" localSheetId="1">[5]FP1996!#REF!</definedName>
    <definedName name="C_" localSheetId="3">[5]FP1996!#REF!</definedName>
    <definedName name="C_" localSheetId="5">[5]FP1996!#REF!</definedName>
    <definedName name="C_" localSheetId="7">[5]FP1996!#REF!</definedName>
    <definedName name="C_" localSheetId="9">[5]FP1996!#REF!</definedName>
    <definedName name="C_" localSheetId="11">[5]FP1996!#REF!</definedName>
    <definedName name="C_" localSheetId="13">[5]FP1996!#REF!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2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 localSheetId="13">#REF!</definedName>
    <definedName name="CAPU96" localSheetId="6">#REF!</definedName>
    <definedName name="CAPU96" localSheetId="8">#REF!</definedName>
    <definedName name="CAPU96" localSheetId="10">#REF!</definedName>
    <definedName name="CAPU96" localSheetId="12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 localSheetId="13">#REF!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2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 localSheetId="13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2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 localSheetId="13">#REF!</definedName>
    <definedName name="claseco" localSheetId="6">#REF!</definedName>
    <definedName name="claseco" localSheetId="8">#REF!</definedName>
    <definedName name="claseco" localSheetId="10">#REF!</definedName>
    <definedName name="claseco" localSheetId="12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 localSheetId="13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2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 localSheetId="13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2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 localSheetId="13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2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 localSheetId="13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2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 localSheetId="13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2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 localSheetId="13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2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 localSheetId="13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2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 localSheetId="13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2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 localSheetId="13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2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 localSheetId="13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2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 localSheetId="13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2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 localSheetId="13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2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 localSheetId="13">#REF!</definedName>
    <definedName name="CONA96" localSheetId="6">#REF!</definedName>
    <definedName name="CONA96" localSheetId="8">#REF!</definedName>
    <definedName name="CONA96" localSheetId="10">#REF!</definedName>
    <definedName name="CONA96" localSheetId="12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 localSheetId="13">#REF!</definedName>
    <definedName name="concepto" localSheetId="6">'[6]BASE DEFINITIVA 2002'!#REF!</definedName>
    <definedName name="concepto" localSheetId="8">'[6]BASE DEFINITIVA 2002'!#REF!</definedName>
    <definedName name="concepto" localSheetId="10">'[6]BASE DEFINITIVA 2002'!#REF!</definedName>
    <definedName name="concepto" localSheetId="12">'[6]BASE DEFINITIVA 2002'!#REF!</definedName>
    <definedName name="concepto" localSheetId="7">'[6]BASE DEFINITIVA 2002'!#REF!</definedName>
    <definedName name="concepto" localSheetId="9">'[6]BASE DEFINITIVA 2002'!#REF!</definedName>
    <definedName name="concepto" localSheetId="11">'[6]BASE DEFINITIVA 2002'!#REF!</definedName>
    <definedName name="concepto" localSheetId="13">'[6]BASE DEFINITIVA 2002'!#REF!</definedName>
    <definedName name="CONS" localSheetId="6">[2]BANPRO99!#REF!</definedName>
    <definedName name="CONS" localSheetId="8">[2]BANPRO99!#REF!</definedName>
    <definedName name="CONS" localSheetId="10">[2]BANPRO99!#REF!</definedName>
    <definedName name="CONS" localSheetId="12">[2]BANPRO99!#REF!</definedName>
    <definedName name="CONS" localSheetId="7">[2]BANPRO99!#REF!</definedName>
    <definedName name="CONS" localSheetId="9">[2]BANPRO99!#REF!</definedName>
    <definedName name="CONS" localSheetId="11">[2]BANPRO99!#REF!</definedName>
    <definedName name="CONS" localSheetId="13">[2]BANPRO99!#REF!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2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 localSheetId="13">#REF!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2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 localSheetId="13">#REF!</definedName>
    <definedName name="copia_Clas_Func" localSheetId="6">[7]Clas_Fun!#REF!</definedName>
    <definedName name="copia_Clas_Func" localSheetId="8">[7]Clas_Fun!#REF!</definedName>
    <definedName name="copia_Clas_Func" localSheetId="10">[7]Clas_Fun!#REF!</definedName>
    <definedName name="copia_Clas_Func" localSheetId="12">[7]Clas_Fun!#REF!</definedName>
    <definedName name="copia_Clas_Func" localSheetId="1">[7]Clas_Fun!#REF!</definedName>
    <definedName name="copia_Clas_Func" localSheetId="3">[7]Clas_Fun!#REF!</definedName>
    <definedName name="copia_Clas_Func" localSheetId="5">[7]Clas_Fun!#REF!</definedName>
    <definedName name="copia_Clas_Func" localSheetId="7">[7]Clas_Fun!#REF!</definedName>
    <definedName name="copia_Clas_Func" localSheetId="9">[7]Clas_Fun!#REF!</definedName>
    <definedName name="copia_Clas_Func" localSheetId="11">[7]Clas_Fun!#REF!</definedName>
    <definedName name="copia_Clas_Func" localSheetId="13">[7]Clas_Fun!#REF!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2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 localSheetId="13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2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 localSheetId="13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2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 localSheetId="13">#REF!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2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 localSheetId="13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2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 localSheetId="13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2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 localSheetId="13">#REF!</definedName>
    <definedName name="CRI" localSheetId="6">[2]BANPRO99!#REF!</definedName>
    <definedName name="CRI" localSheetId="8">[2]BANPRO99!#REF!</definedName>
    <definedName name="CRI" localSheetId="10">[2]BANPRO99!#REF!</definedName>
    <definedName name="CRI" localSheetId="12">[2]BANPRO99!#REF!</definedName>
    <definedName name="CRI" localSheetId="1">[2]BANPRO99!#REF!</definedName>
    <definedName name="CRI" localSheetId="3">[2]BANPRO99!#REF!</definedName>
    <definedName name="CRI" localSheetId="5">[2]BANPRO99!#REF!</definedName>
    <definedName name="CRI" localSheetId="7">[2]BANPRO99!#REF!</definedName>
    <definedName name="CRI" localSheetId="9">[2]BANPRO99!#REF!</definedName>
    <definedName name="CRI" localSheetId="11">[2]BANPRO99!#REF!</definedName>
    <definedName name="CRI" localSheetId="13">[2]BANPRO99!#REF!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2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 localSheetId="1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2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 localSheetId="13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2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 localSheetId="13">#REF!</definedName>
    <definedName name="cuad" localSheetId="6">#REF!</definedName>
    <definedName name="cuad" localSheetId="8">#REF!</definedName>
    <definedName name="cuad" localSheetId="10">#REF!</definedName>
    <definedName name="cuad" localSheetId="12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 localSheetId="13">#REF!</definedName>
    <definedName name="CUAD179" localSheetId="6">#REF!</definedName>
    <definedName name="CUAD179" localSheetId="8">#REF!</definedName>
    <definedName name="CUAD179" localSheetId="10">#REF!</definedName>
    <definedName name="CUAD179" localSheetId="12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 localSheetId="13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2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 localSheetId="13">#REF!</definedName>
    <definedName name="CUAD180" localSheetId="6">#REF!</definedName>
    <definedName name="CUAD180" localSheetId="8">#REF!</definedName>
    <definedName name="CUAD180" localSheetId="10">#REF!</definedName>
    <definedName name="CUAD180" localSheetId="12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 localSheetId="13">#REF!</definedName>
    <definedName name="Cuadro16511" localSheetId="6">'[8]Ingresos serie'!#REF!</definedName>
    <definedName name="Cuadro16511" localSheetId="8">'[8]Ingresos serie'!#REF!</definedName>
    <definedName name="Cuadro16511" localSheetId="10">'[8]Ingresos serie'!#REF!</definedName>
    <definedName name="Cuadro16511" localSheetId="12">'[8]Ingresos serie'!#REF!</definedName>
    <definedName name="Cuadro16511" localSheetId="7">'[8]Ingresos serie'!#REF!</definedName>
    <definedName name="Cuadro16511" localSheetId="9">'[8]Ingresos serie'!#REF!</definedName>
    <definedName name="Cuadro16511" localSheetId="11">'[8]Ingresos serie'!#REF!</definedName>
    <definedName name="Cuadro16511" localSheetId="13">'[8]Ingresos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2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 localSheetId="13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2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 localSheetId="13">#REF!</definedName>
    <definedName name="cuadro2" localSheetId="6">#REF!</definedName>
    <definedName name="cuadro2" localSheetId="8">#REF!</definedName>
    <definedName name="cuadro2" localSheetId="10">#REF!</definedName>
    <definedName name="cuadro2" localSheetId="12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 localSheetId="13">#REF!</definedName>
    <definedName name="Cuadro20523" localSheetId="6">'[9]20-5.2.3'!#REF!</definedName>
    <definedName name="Cuadro20523" localSheetId="8">'[9]20-5.2.3'!#REF!</definedName>
    <definedName name="Cuadro20523" localSheetId="10">'[9]20-5.2.3'!#REF!</definedName>
    <definedName name="Cuadro20523" localSheetId="12">'[9]20-5.2.3'!#REF!</definedName>
    <definedName name="Cuadro20523" localSheetId="1">'[9]20-5.2.3'!#REF!</definedName>
    <definedName name="Cuadro20523" localSheetId="3">'[9]20-5.2.3'!#REF!</definedName>
    <definedName name="Cuadro20523" localSheetId="5">'[9]20-5.2.3'!#REF!</definedName>
    <definedName name="Cuadro20523" localSheetId="7">'[9]20-5.2.3'!#REF!</definedName>
    <definedName name="Cuadro20523" localSheetId="9">'[9]20-5.2.3'!#REF!</definedName>
    <definedName name="Cuadro20523" localSheetId="11">'[9]20-5.2.3'!#REF!</definedName>
    <definedName name="Cuadro20523" localSheetId="13">'[9]20-5.2.3'!#REF!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2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 localSheetId="13">#REF!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2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 localSheetId="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2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 localSheetId="13">#REF!</definedName>
    <definedName name="Datos" localSheetId="6">#REF!</definedName>
    <definedName name="Datos" localSheetId="8">#REF!</definedName>
    <definedName name="Datos" localSheetId="10">#REF!</definedName>
    <definedName name="Datos" localSheetId="12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 localSheetId="13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2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 localSheetId="13">#REF!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2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 localSheetId="13">#REF!</definedName>
    <definedName name="datosb" localSheetId="6">#REF!</definedName>
    <definedName name="datosb" localSheetId="8">#REF!</definedName>
    <definedName name="datosb" localSheetId="10">#REF!</definedName>
    <definedName name="datosb" localSheetId="12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 localSheetId="13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2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 localSheetId="13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2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 localSheetId="13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2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 localSheetId="13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2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 localSheetId="13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2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 localSheetId="13">#REF!</definedName>
    <definedName name="dddd" localSheetId="6">#REF!</definedName>
    <definedName name="dddd" localSheetId="8">#REF!</definedName>
    <definedName name="dddd" localSheetId="10">#REF!</definedName>
    <definedName name="dddd" localSheetId="12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 localSheetId="13">#REF!</definedName>
    <definedName name="DEFICIT4" localSheetId="6">#REF!</definedName>
    <definedName name="DEFICIT4" localSheetId="8">#REF!</definedName>
    <definedName name="DEFICIT4" localSheetId="10">#REF!</definedName>
    <definedName name="DEFICIT4" localSheetId="12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 localSheetId="13">#REF!</definedName>
    <definedName name="directo" localSheetId="6">#REF!</definedName>
    <definedName name="directo" localSheetId="8">#REF!</definedName>
    <definedName name="directo" localSheetId="10">#REF!</definedName>
    <definedName name="directo" localSheetId="12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 localSheetId="13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2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 localSheetId="1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2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 localSheetId="1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2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 localSheetId="13">#REF!</definedName>
    <definedName name="ECOADV" localSheetId="6">#REF!</definedName>
    <definedName name="ECOADV" localSheetId="8">#REF!</definedName>
    <definedName name="ECOADV" localSheetId="10">#REF!</definedName>
    <definedName name="ECOADV" localSheetId="12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 localSheetId="13">#REF!</definedName>
    <definedName name="ECOADV1" localSheetId="6">#REF!</definedName>
    <definedName name="ECOADV1" localSheetId="8">#REF!</definedName>
    <definedName name="ECOADV1" localSheetId="10">#REF!</definedName>
    <definedName name="ECOADV1" localSheetId="12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 localSheetId="13">#REF!</definedName>
    <definedName name="ecpi" localSheetId="6">#REF!</definedName>
    <definedName name="ecpi" localSheetId="8">#REF!</definedName>
    <definedName name="ecpi" localSheetId="10">#REF!</definedName>
    <definedName name="ecpi" localSheetId="12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 localSheetId="13">#REF!</definedName>
    <definedName name="ecpi03" localSheetId="6">#REF!</definedName>
    <definedName name="ecpi03" localSheetId="8">#REF!</definedName>
    <definedName name="ecpi03" localSheetId="10">#REF!</definedName>
    <definedName name="ecpi03" localSheetId="12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 localSheetId="13">#REF!</definedName>
    <definedName name="ecpic03" localSheetId="6">#REF!</definedName>
    <definedName name="ecpic03" localSheetId="8">#REF!</definedName>
    <definedName name="ecpic03" localSheetId="10">#REF!</definedName>
    <definedName name="ecpic03" localSheetId="12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 localSheetId="1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2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 localSheetId="13">#REF!</definedName>
    <definedName name="entfed" localSheetId="6">#REF!</definedName>
    <definedName name="entfed" localSheetId="8">#REF!</definedName>
    <definedName name="entfed" localSheetId="10">#REF!</definedName>
    <definedName name="entfed" localSheetId="12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 localSheetId="13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2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 localSheetId="13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2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 localSheetId="13">#REF!</definedName>
    <definedName name="EYM" localSheetId="6">[2]BANPRO99!#REF!</definedName>
    <definedName name="EYM" localSheetId="8">[2]BANPRO99!#REF!</definedName>
    <definedName name="EYM" localSheetId="10">[2]BANPRO99!#REF!</definedName>
    <definedName name="EYM" localSheetId="12">[2]BANPRO99!#REF!</definedName>
    <definedName name="EYM" localSheetId="1">[2]BANPRO99!#REF!</definedName>
    <definedName name="EYM" localSheetId="3">[2]BANPRO99!#REF!</definedName>
    <definedName name="EYM" localSheetId="5">[2]BANPRO99!#REF!</definedName>
    <definedName name="EYM" localSheetId="7">[2]BANPRO99!#REF!</definedName>
    <definedName name="EYM" localSheetId="9">[2]BANPRO99!#REF!</definedName>
    <definedName name="EYM" localSheetId="11">[2]BANPRO99!#REF!</definedName>
    <definedName name="EYM" localSheetId="13">[2]BANPRO99!#REF!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2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 localSheetId="13">#REF!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2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 localSheetId="13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2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 localSheetId="1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2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 localSheetId="1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2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 localSheetId="13">#REF!</definedName>
    <definedName name="FERRO96" localSheetId="6">#REF!</definedName>
    <definedName name="FERRO96" localSheetId="8">#REF!</definedName>
    <definedName name="FERRO96" localSheetId="10">#REF!</definedName>
    <definedName name="FERRO96" localSheetId="12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 localSheetId="13">#REF!</definedName>
    <definedName name="FORM" localSheetId="6">#REF!</definedName>
    <definedName name="FORM" localSheetId="8">#REF!</definedName>
    <definedName name="FORM" localSheetId="10">#REF!</definedName>
    <definedName name="FORM" localSheetId="12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 localSheetId="13">#REF!</definedName>
    <definedName name="fun" localSheetId="6">#REF!</definedName>
    <definedName name="fun" localSheetId="8">#REF!</definedName>
    <definedName name="fun" localSheetId="10">#REF!</definedName>
    <definedName name="fun" localSheetId="12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 localSheetId="13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2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 localSheetId="13">#REF!</definedName>
    <definedName name="geova" localSheetId="6">#REF!</definedName>
    <definedName name="geova" localSheetId="8">#REF!</definedName>
    <definedName name="geova" localSheetId="10">#REF!</definedName>
    <definedName name="geova" localSheetId="12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 localSheetId="13">#REF!</definedName>
    <definedName name="GPRG02" localSheetId="6">#REF!</definedName>
    <definedName name="GPRG02" localSheetId="8">#REF!</definedName>
    <definedName name="GPRG02" localSheetId="10">#REF!</definedName>
    <definedName name="GPRG02" localSheetId="12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 localSheetId="13">#REF!</definedName>
    <definedName name="GPRG03" localSheetId="6">#REF!</definedName>
    <definedName name="GPRG03" localSheetId="8">#REF!</definedName>
    <definedName name="GPRG03" localSheetId="10">#REF!</definedName>
    <definedName name="GPRG03" localSheetId="12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 localSheetId="13">#REF!</definedName>
    <definedName name="GPRG04" localSheetId="6">#REF!</definedName>
    <definedName name="GPRG04" localSheetId="8">#REF!</definedName>
    <definedName name="GPRG04" localSheetId="10">#REF!</definedName>
    <definedName name="GPRG04" localSheetId="12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 localSheetId="13">#REF!</definedName>
    <definedName name="GPRG05" localSheetId="6">#REF!</definedName>
    <definedName name="GPRG05" localSheetId="8">#REF!</definedName>
    <definedName name="GPRG05" localSheetId="10">#REF!</definedName>
    <definedName name="GPRG05" localSheetId="12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 localSheetId="13">#REF!</definedName>
    <definedName name="GPRG06" localSheetId="6">#REF!</definedName>
    <definedName name="GPRG06" localSheetId="8">#REF!</definedName>
    <definedName name="GPRG06" localSheetId="10">#REF!</definedName>
    <definedName name="GPRG06" localSheetId="12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 localSheetId="13">#REF!</definedName>
    <definedName name="GPRG07" localSheetId="6">#REF!</definedName>
    <definedName name="GPRG07" localSheetId="8">#REF!</definedName>
    <definedName name="GPRG07" localSheetId="10">#REF!</definedName>
    <definedName name="GPRG07" localSheetId="12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 localSheetId="13">#REF!</definedName>
    <definedName name="GPRG08" localSheetId="6">#REF!</definedName>
    <definedName name="GPRG08" localSheetId="8">#REF!</definedName>
    <definedName name="GPRG08" localSheetId="10">#REF!</definedName>
    <definedName name="GPRG08" localSheetId="12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 localSheetId="13">#REF!</definedName>
    <definedName name="GPRG09" localSheetId="6">#REF!</definedName>
    <definedName name="GPRG09" localSheetId="8">#REF!</definedName>
    <definedName name="GPRG09" localSheetId="10">#REF!</definedName>
    <definedName name="GPRG09" localSheetId="12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 localSheetId="13">#REF!</definedName>
    <definedName name="GPRG10" localSheetId="6">#REF!</definedName>
    <definedName name="GPRG10" localSheetId="8">#REF!</definedName>
    <definedName name="GPRG10" localSheetId="10">#REF!</definedName>
    <definedName name="GPRG10" localSheetId="12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 localSheetId="13">#REF!</definedName>
    <definedName name="GPRG11" localSheetId="6">#REF!</definedName>
    <definedName name="GPRG11" localSheetId="8">#REF!</definedName>
    <definedName name="GPRG11" localSheetId="10">#REF!</definedName>
    <definedName name="GPRG11" localSheetId="12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 localSheetId="13">#REF!</definedName>
    <definedName name="GPS" localSheetId="6">[2]BANPRO99!#REF!</definedName>
    <definedName name="GPS" localSheetId="8">[2]BANPRO99!#REF!</definedName>
    <definedName name="GPS" localSheetId="10">[2]BANPRO99!#REF!</definedName>
    <definedName name="GPS" localSheetId="12">[2]BANPRO99!#REF!</definedName>
    <definedName name="GPS" localSheetId="7">[2]BANPRO99!#REF!</definedName>
    <definedName name="GPS" localSheetId="9">[2]BANPRO99!#REF!</definedName>
    <definedName name="GPS" localSheetId="11">[2]BANPRO99!#REF!</definedName>
    <definedName name="GPS" localSheetId="13">[2]BANPRO99!#REF!</definedName>
    <definedName name="hoja1" localSheetId="6">#REF!</definedName>
    <definedName name="hoja1" localSheetId="8">#REF!</definedName>
    <definedName name="hoja1" localSheetId="10">#REF!</definedName>
    <definedName name="hoja1" localSheetId="12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 localSheetId="13">#REF!</definedName>
    <definedName name="hoja2" localSheetId="6">#REF!</definedName>
    <definedName name="hoja2" localSheetId="8">#REF!</definedName>
    <definedName name="hoja2" localSheetId="10">#REF!</definedName>
    <definedName name="hoja2" localSheetId="12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 localSheetId="13">#REF!</definedName>
    <definedName name="hoja3" localSheetId="6">#REF!</definedName>
    <definedName name="hoja3" localSheetId="8">#REF!</definedName>
    <definedName name="hoja3" localSheetId="10">#REF!</definedName>
    <definedName name="hoja3" localSheetId="12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 localSheetId="1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2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 localSheetId="13">#REF!+#REF!</definedName>
    <definedName name="HT_1" localSheetId="6">#REF!</definedName>
    <definedName name="HT_1" localSheetId="8">#REF!</definedName>
    <definedName name="HT_1" localSheetId="10">#REF!</definedName>
    <definedName name="HT_1" localSheetId="12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 localSheetId="13">#REF!</definedName>
    <definedName name="I" localSheetId="6">#REF!</definedName>
    <definedName name="I" localSheetId="8">#REF!</definedName>
    <definedName name="I" localSheetId="10">#REF!</definedName>
    <definedName name="I" localSheetId="12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 localSheetId="13">#REF!</definedName>
    <definedName name="iii" localSheetId="6">#REF!</definedName>
    <definedName name="iii" localSheetId="8">#REF!</definedName>
    <definedName name="iii" localSheetId="10">#REF!</definedName>
    <definedName name="iii" localSheetId="12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 localSheetId="13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2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 localSheetId="13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2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 localSheetId="13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2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 localSheetId="13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2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 localSheetId="13">#REF!</definedName>
    <definedName name="IMSS96" localSheetId="6">#REF!</definedName>
    <definedName name="IMSS96" localSheetId="8">#REF!</definedName>
    <definedName name="IMSS96" localSheetId="10">#REF!</definedName>
    <definedName name="IMSS96" localSheetId="12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 localSheetId="13">#REF!</definedName>
    <definedName name="ISSSTE96" localSheetId="6">#REF!</definedName>
    <definedName name="ISSSTE96" localSheetId="8">#REF!</definedName>
    <definedName name="ISSSTE96" localSheetId="10">#REF!</definedName>
    <definedName name="ISSSTE96" localSheetId="12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 localSheetId="13">#REF!</definedName>
    <definedName name="IV" localSheetId="6">[2]BANPRO99!#REF!</definedName>
    <definedName name="IV" localSheetId="8">[2]BANPRO99!#REF!</definedName>
    <definedName name="IV" localSheetId="10">[2]BANPRO99!#REF!</definedName>
    <definedName name="IV" localSheetId="12">[2]BANPRO99!#REF!</definedName>
    <definedName name="IV" localSheetId="1">[2]BANPRO99!#REF!</definedName>
    <definedName name="IV" localSheetId="3">[2]BANPRO99!#REF!</definedName>
    <definedName name="IV" localSheetId="5">[2]BANPRO99!#REF!</definedName>
    <definedName name="IV" localSheetId="7">[2]BANPRO99!#REF!</definedName>
    <definedName name="IV" localSheetId="9">[2]BANPRO99!#REF!</definedName>
    <definedName name="IV" localSheetId="11">[2]BANPRO99!#REF!</definedName>
    <definedName name="IV" localSheetId="13">[2]BANPRO99!#REF!</definedName>
    <definedName name="jjj" localSheetId="6">#REF!</definedName>
    <definedName name="jjj" localSheetId="8">#REF!</definedName>
    <definedName name="jjj" localSheetId="10">#REF!</definedName>
    <definedName name="jjj" localSheetId="12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kkk" localSheetId="6">#REF!</definedName>
    <definedName name="kkk" localSheetId="8">#REF!</definedName>
    <definedName name="kkk" localSheetId="10">#REF!</definedName>
    <definedName name="kkk" localSheetId="12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 localSheetId="13">#REF!</definedName>
    <definedName name="LOTE96" localSheetId="6">#REF!</definedName>
    <definedName name="LOTE96" localSheetId="8">#REF!</definedName>
    <definedName name="LOTE96" localSheetId="10">#REF!</definedName>
    <definedName name="LOTE96" localSheetId="12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 localSheetId="13">#REF!</definedName>
    <definedName name="LYFC96" localSheetId="6">#REF!</definedName>
    <definedName name="LYFC96" localSheetId="8">#REF!</definedName>
    <definedName name="LYFC96" localSheetId="10">#REF!</definedName>
    <definedName name="LYFC96" localSheetId="12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 localSheetId="13">#REF!</definedName>
    <definedName name="METAS" localSheetId="6">[2]BANPRO99!#REF!</definedName>
    <definedName name="METAS" localSheetId="8">[2]BANPRO99!#REF!</definedName>
    <definedName name="METAS" localSheetId="10">[2]BANPRO99!#REF!</definedName>
    <definedName name="METAS" localSheetId="12">[2]BANPRO99!#REF!</definedName>
    <definedName name="METAS" localSheetId="7">[2]BANPRO99!#REF!</definedName>
    <definedName name="METAS" localSheetId="9">[2]BANPRO99!#REF!</definedName>
    <definedName name="METAS" localSheetId="11">[2]BANPRO99!#REF!</definedName>
    <definedName name="METAS" localSheetId="13">[2]BANPRO99!#REF!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2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 localSheetId="13">#REF!</definedName>
    <definedName name="mun" localSheetId="6">[3]!ABR&amp;[3]!MAY&amp;[3]!JUN&amp;[3]!JUL&amp;[3]!AGO&amp;[3]!SEP</definedName>
    <definedName name="mun" localSheetId="8">[3]!ABR&amp;[3]!MAY&amp;[3]!JUN&amp;[3]!JUL&amp;[3]!AGO&amp;[3]!SEP</definedName>
    <definedName name="mun" localSheetId="10">[3]!ABR&amp;[3]!MAY&amp;[3]!JUN&amp;[3]!JUL&amp;[3]!AGO&amp;[3]!SEP</definedName>
    <definedName name="mun" localSheetId="12">[3]!ABR&amp;[3]!MAY&amp;[3]!JUN&amp;[3]!JUL&amp;[3]!AGO&amp;[3]!SEP</definedName>
    <definedName name="mun" localSheetId="7">[3]!ABR&amp;[3]!MAY&amp;[3]!JUN&amp;[3]!JUL&amp;[3]!AGO&amp;[3]!SEP</definedName>
    <definedName name="mun" localSheetId="9">[3]!ABR&amp;[3]!MAY&amp;[3]!JUN&amp;[3]!JUL&amp;[3]!AGO&amp;[3]!SEP</definedName>
    <definedName name="mun" localSheetId="11">[3]!ABR&amp;[3]!MAY&amp;[3]!JUN&amp;[3]!JUL&amp;[3]!AGO&amp;[3]!SEP</definedName>
    <definedName name="mun" localSheetId="13">[3]!ABR&amp;[3]!MAY&amp;[3]!JUN&amp;[3]!JUL&amp;[3]!AGO&amp;[3]!SEP</definedName>
    <definedName name="NINGUNO" localSheetId="6">[3]!SEP&amp;[3]!OCT&amp;[3]!NOV&amp;[3]!DIC</definedName>
    <definedName name="NINGUNO" localSheetId="8">[3]!SEP&amp;[3]!OCT&amp;[3]!NOV&amp;[3]!DIC</definedName>
    <definedName name="NINGUNO" localSheetId="10">[3]!SEP&amp;[3]!OCT&amp;[3]!NOV&amp;[3]!DIC</definedName>
    <definedName name="NINGUNO" localSheetId="12">[3]!SEP&amp;[3]!OCT&amp;[3]!NOV&amp;[3]!DIC</definedName>
    <definedName name="NINGUNO" localSheetId="7">[3]!SEP&amp;[3]!OCT&amp;[3]!NOV&amp;[3]!DIC</definedName>
    <definedName name="NINGUNO" localSheetId="9">[3]!SEP&amp;[3]!OCT&amp;[3]!NOV&amp;[3]!DIC</definedName>
    <definedName name="NINGUNO" localSheetId="11">[3]!SEP&amp;[3]!OCT&amp;[3]!NOV&amp;[3]!DIC</definedName>
    <definedName name="NINGUNO" localSheetId="13">[3]!SEP&amp;[3]!OCT&amp;[3]!NOV&amp;[3]!DIC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2" hidden="1">#REF!</definedName>
    <definedName name="nuevo" localSheetId="14" hidden="1">#REF!</definedName>
    <definedName name="nuevo" localSheetId="17" hidden="1">#REF!</definedName>
    <definedName name="nuevo" localSheetId="20" hidden="1">#REF!</definedName>
    <definedName name="nuevo" localSheetId="23" hidden="1">#REF!</definedName>
    <definedName name="nuevo" localSheetId="26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localSheetId="13" hidden="1">#REF!</definedName>
    <definedName name="nuevo" localSheetId="15" hidden="1">#REF!</definedName>
    <definedName name="nuevo" localSheetId="18" hidden="1">#REF!</definedName>
    <definedName name="nuevo" localSheetId="21" hidden="1">#REF!</definedName>
    <definedName name="nuevo" localSheetId="24" hidden="1">#REF!</definedName>
    <definedName name="nuevo" localSheetId="27" hidden="1">#REF!</definedName>
    <definedName name="nuevo" hidden="1">#REF!</definedName>
    <definedName name="oooo" localSheetId="6">#REF!</definedName>
    <definedName name="oooo" localSheetId="8">#REF!</definedName>
    <definedName name="oooo" localSheetId="10">#REF!</definedName>
    <definedName name="oooo" localSheetId="12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 localSheetId="13">#REF!</definedName>
    <definedName name="p" localSheetId="6">[10]SPC!#REF!</definedName>
    <definedName name="p" localSheetId="8">[10]SPC!#REF!</definedName>
    <definedName name="p" localSheetId="10">[10]SPC!#REF!</definedName>
    <definedName name="p" localSheetId="12">[10]SPC!#REF!</definedName>
    <definedName name="p" localSheetId="1">[10]SPC!#REF!</definedName>
    <definedName name="p" localSheetId="3">[10]SPC!#REF!</definedName>
    <definedName name="p" localSheetId="5">[10]SPC!#REF!</definedName>
    <definedName name="p" localSheetId="7">[10]SPC!#REF!</definedName>
    <definedName name="p" localSheetId="9">[10]SPC!#REF!</definedName>
    <definedName name="p" localSheetId="11">[10]SPC!#REF!</definedName>
    <definedName name="p" localSheetId="13">[10]SPC!#REF!</definedName>
    <definedName name="PAD" localSheetId="6">[2]BANPRO99!#REF!</definedName>
    <definedName name="PAD" localSheetId="8">[2]BANPRO99!#REF!</definedName>
    <definedName name="PAD" localSheetId="10">[2]BANPRO99!#REF!</definedName>
    <definedName name="PAD" localSheetId="12">[2]BANPRO99!#REF!</definedName>
    <definedName name="PAD" localSheetId="1">[2]BANPRO99!#REF!</definedName>
    <definedName name="PAD" localSheetId="3">[2]BANPRO99!#REF!</definedName>
    <definedName name="PAD" localSheetId="5">[2]BANPRO99!#REF!</definedName>
    <definedName name="PAD" localSheetId="7">[2]BANPRO99!#REF!</definedName>
    <definedName name="PAD" localSheetId="9">[2]BANPRO99!#REF!</definedName>
    <definedName name="PAD" localSheetId="11">[2]BANPRO99!#REF!</definedName>
    <definedName name="PAD" localSheetId="13">[2]BANPRO99!#REF!</definedName>
    <definedName name="PARTE" localSheetId="6">#REF!</definedName>
    <definedName name="PARTE" localSheetId="8">#REF!</definedName>
    <definedName name="PARTE" localSheetId="10">#REF!</definedName>
    <definedName name="PARTE" localSheetId="12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 localSheetId="13">#REF!</definedName>
    <definedName name="PCONS" localSheetId="6">[2]BANPRO99!#REF!</definedName>
    <definedName name="PCONS" localSheetId="8">[2]BANPRO99!#REF!</definedName>
    <definedName name="PCONS" localSheetId="10">[2]BANPRO99!#REF!</definedName>
    <definedName name="PCONS" localSheetId="12">[2]BANPRO99!#REF!</definedName>
    <definedName name="PCONS" localSheetId="1">[2]BANPRO99!#REF!</definedName>
    <definedName name="PCONS" localSheetId="3">[2]BANPRO99!#REF!</definedName>
    <definedName name="PCONS" localSheetId="5">[2]BANPRO99!#REF!</definedName>
    <definedName name="PCONS" localSheetId="7">[2]BANPRO99!#REF!</definedName>
    <definedName name="PCONS" localSheetId="9">[2]BANPRO99!#REF!</definedName>
    <definedName name="PCONS" localSheetId="11">[2]BANPRO99!#REF!</definedName>
    <definedName name="PCONS" localSheetId="13">[2]BANPRO99!#REF!</definedName>
    <definedName name="pec" localSheetId="6">#REF!</definedName>
    <definedName name="pec" localSheetId="8">#REF!</definedName>
    <definedName name="pec" localSheetId="10">#REF!</definedName>
    <definedName name="pec" localSheetId="12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 localSheetId="13">#REF!</definedName>
    <definedName name="pef" localSheetId="6">#REF!</definedName>
    <definedName name="pef" localSheetId="8">#REF!</definedName>
    <definedName name="pef" localSheetId="10">#REF!</definedName>
    <definedName name="pef" localSheetId="12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 localSheetId="13">#REF!</definedName>
    <definedName name="PEyM" localSheetId="6">[2]BANPRO99!#REF!</definedName>
    <definedName name="PEyM" localSheetId="8">[2]BANPRO99!#REF!</definedName>
    <definedName name="PEyM" localSheetId="10">[2]BANPRO99!#REF!</definedName>
    <definedName name="PEyM" localSheetId="12">[2]BANPRO99!#REF!</definedName>
    <definedName name="PEyM" localSheetId="1">[2]BANPRO99!#REF!</definedName>
    <definedName name="PEyM" localSheetId="3">[2]BANPRO99!#REF!</definedName>
    <definedName name="PEyM" localSheetId="5">[2]BANPRO99!#REF!</definedName>
    <definedName name="PEyM" localSheetId="7">[2]BANPRO99!#REF!</definedName>
    <definedName name="PEyM" localSheetId="9">[2]BANPRO99!#REF!</definedName>
    <definedName name="PEyM" localSheetId="11">[2]BANPRO99!#REF!</definedName>
    <definedName name="PEyM" localSheetId="13">[2]BANPRO99!#REF!</definedName>
    <definedName name="PGPS" localSheetId="6">[2]BANPRO99!#REF!</definedName>
    <definedName name="PGPS" localSheetId="8">[2]BANPRO99!#REF!</definedName>
    <definedName name="PGPS" localSheetId="10">[2]BANPRO99!#REF!</definedName>
    <definedName name="PGPS" localSheetId="12">[2]BANPRO99!#REF!</definedName>
    <definedName name="PGPS" localSheetId="1">[2]BANPRO99!#REF!</definedName>
    <definedName name="PGPS" localSheetId="3">[2]BANPRO99!#REF!</definedName>
    <definedName name="PGPS" localSheetId="5">[2]BANPRO99!#REF!</definedName>
    <definedName name="PGPS" localSheetId="7">[2]BANPRO99!#REF!</definedName>
    <definedName name="PGPS" localSheetId="9">[2]BANPRO99!#REF!</definedName>
    <definedName name="PGPS" localSheetId="11">[2]BANPRO99!#REF!</definedName>
    <definedName name="PGPS" localSheetId="13">[2]BANPRO99!#REF!</definedName>
    <definedName name="PI" localSheetId="6">'[11]T 27%'!#REF!</definedName>
    <definedName name="PI" localSheetId="8">'[11]T 27%'!#REF!</definedName>
    <definedName name="PI" localSheetId="10">'[11]T 27%'!#REF!</definedName>
    <definedName name="PI" localSheetId="12">'[11]T 27%'!#REF!</definedName>
    <definedName name="PI" localSheetId="1">'[11]T 27%'!#REF!</definedName>
    <definedName name="PI" localSheetId="3">'[11]T 27%'!#REF!</definedName>
    <definedName name="PI" localSheetId="5">'[11]T 27%'!#REF!</definedName>
    <definedName name="PI" localSheetId="7">'[11]T 27%'!#REF!</definedName>
    <definedName name="PI" localSheetId="9">'[11]T 27%'!#REF!</definedName>
    <definedName name="PI" localSheetId="11">'[11]T 27%'!#REF!</definedName>
    <definedName name="PI" localSheetId="13">'[11]T 27%'!#REF!</definedName>
    <definedName name="PIBR" localSheetId="6">#REF!</definedName>
    <definedName name="PIBR" localSheetId="8">#REF!</definedName>
    <definedName name="PIBR" localSheetId="10">#REF!</definedName>
    <definedName name="PIBR" localSheetId="12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 localSheetId="13">#REF!</definedName>
    <definedName name="PIV" localSheetId="6">[2]BANPRO99!#REF!</definedName>
    <definedName name="PIV" localSheetId="8">[2]BANPRO99!#REF!</definedName>
    <definedName name="PIV" localSheetId="10">[2]BANPRO99!#REF!</definedName>
    <definedName name="PIV" localSheetId="12">[2]BANPRO99!#REF!</definedName>
    <definedName name="PIV" localSheetId="1">[2]BANPRO99!#REF!</definedName>
    <definedName name="PIV" localSheetId="3">[2]BANPRO99!#REF!</definedName>
    <definedName name="PIV" localSheetId="5">[2]BANPRO99!#REF!</definedName>
    <definedName name="PIV" localSheetId="7">[2]BANPRO99!#REF!</definedName>
    <definedName name="PIV" localSheetId="9">[2]BANPRO99!#REF!</definedName>
    <definedName name="PIV" localSheetId="11">[2]BANPRO99!#REF!</definedName>
    <definedName name="PIV" localSheetId="13">[2]BANPRO99!#REF!</definedName>
    <definedName name="POA" localSheetId="6">[3]!OCT&amp;[3]!NOV&amp;[3]!DIC</definedName>
    <definedName name="POA" localSheetId="8">[3]!OCT&amp;[3]!NOV&amp;[3]!DIC</definedName>
    <definedName name="POA" localSheetId="10">[3]!OCT&amp;[3]!NOV&amp;[3]!DIC</definedName>
    <definedName name="POA" localSheetId="12">[3]!OCT&amp;[3]!NOV&amp;[3]!DIC</definedName>
    <definedName name="POA" localSheetId="7">[3]!OCT&amp;[3]!NOV&amp;[3]!DIC</definedName>
    <definedName name="POA" localSheetId="9">[3]!OCT&amp;[3]!NOV&amp;[3]!DIC</definedName>
    <definedName name="POA" localSheetId="11">[3]!OCT&amp;[3]!NOV&amp;[3]!DIC</definedName>
    <definedName name="POA" localSheetId="13">[3]!OCT&amp;[3]!NOV&amp;[3]!DIC</definedName>
    <definedName name="POADO7" localSheetId="6">[3]!JUL&amp;[3]!AGO&amp;[3]!SEP&amp;[3]!OCT&amp;[3]!NOV</definedName>
    <definedName name="POADO7" localSheetId="8">[3]!JUL&amp;[3]!AGO&amp;[3]!SEP&amp;[3]!OCT&amp;[3]!NOV</definedName>
    <definedName name="POADO7" localSheetId="10">[3]!JUL&amp;[3]!AGO&amp;[3]!SEP&amp;[3]!OCT&amp;[3]!NOV</definedName>
    <definedName name="POADO7" localSheetId="12">[3]!JUL&amp;[3]!AGO&amp;[3]!SEP&amp;[3]!OCT&amp;[3]!NOV</definedName>
    <definedName name="POADO7" localSheetId="7">[3]!JUL&amp;[3]!AGO&amp;[3]!SEP&amp;[3]!OCT&amp;[3]!NOV</definedName>
    <definedName name="POADO7" localSheetId="9">[3]!JUL&amp;[3]!AGO&amp;[3]!SEP&amp;[3]!OCT&amp;[3]!NOV</definedName>
    <definedName name="POADO7" localSheetId="11">[3]!JUL&amp;[3]!AGO&amp;[3]!SEP&amp;[3]!OCT&amp;[3]!NOV</definedName>
    <definedName name="POADO7" localSheetId="13">[3]!JUL&amp;[3]!AGO&amp;[3]!SEP&amp;[3]!OCT&amp;[3]!NOV</definedName>
    <definedName name="porcentaje" localSheetId="6">'[6]BASE DEFINITIVA 2002'!#REF!</definedName>
    <definedName name="porcentaje" localSheetId="8">'[6]BASE DEFINITIVA 2002'!#REF!</definedName>
    <definedName name="porcentaje" localSheetId="10">'[6]BASE DEFINITIVA 2002'!#REF!</definedName>
    <definedName name="porcentaje" localSheetId="12">'[6]BASE DEFINITIVA 2002'!#REF!</definedName>
    <definedName name="porcentaje" localSheetId="1">'[6]BASE DEFINITIVA 2002'!#REF!</definedName>
    <definedName name="porcentaje" localSheetId="3">'[6]BASE DEFINITIVA 2002'!#REF!</definedName>
    <definedName name="porcentaje" localSheetId="5">'[6]BASE DEFINITIVA 2002'!#REF!</definedName>
    <definedName name="porcentaje" localSheetId="7">'[6]BASE DEFINITIVA 2002'!#REF!</definedName>
    <definedName name="porcentaje" localSheetId="9">'[6]BASE DEFINITIVA 2002'!#REF!</definedName>
    <definedName name="porcentaje" localSheetId="11">'[6]BASE DEFINITIVA 2002'!#REF!</definedName>
    <definedName name="porcentaje" localSheetId="13">'[6]BASE DEFINITIVA 2002'!#REF!</definedName>
    <definedName name="pppp" localSheetId="6">#REF!</definedName>
    <definedName name="pppp" localSheetId="8">#REF!</definedName>
    <definedName name="pppp" localSheetId="10">#REF!</definedName>
    <definedName name="pppp" localSheetId="12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 localSheetId="13">#REF!</definedName>
    <definedName name="PRCV" localSheetId="6">[2]BANPRO99!#REF!</definedName>
    <definedName name="PRCV" localSheetId="8">[2]BANPRO99!#REF!</definedName>
    <definedName name="PRCV" localSheetId="10">[2]BANPRO99!#REF!</definedName>
    <definedName name="PRCV" localSheetId="12">[2]BANPRO99!#REF!</definedName>
    <definedName name="PRCV" localSheetId="1">[2]BANPRO99!#REF!</definedName>
    <definedName name="PRCV" localSheetId="3">[2]BANPRO99!#REF!</definedName>
    <definedName name="PRCV" localSheetId="5">[2]BANPRO99!#REF!</definedName>
    <definedName name="PRCV" localSheetId="7">[2]BANPRO99!#REF!</definedName>
    <definedName name="PRCV" localSheetId="9">[2]BANPRO99!#REF!</definedName>
    <definedName name="PRCV" localSheetId="11">[2]BANPRO99!#REF!</definedName>
    <definedName name="PRCV" localSheetId="13">[2]BANPRO99!#REF!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2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 localSheetId="13">#REF!</definedName>
    <definedName name="Print_Area_MI" localSheetId="6">[5]FP1996!#REF!</definedName>
    <definedName name="Print_Area_MI" localSheetId="8">[5]FP1996!#REF!</definedName>
    <definedName name="Print_Area_MI" localSheetId="10">[5]FP1996!#REF!</definedName>
    <definedName name="Print_Area_MI" localSheetId="12">[5]FP1996!#REF!</definedName>
    <definedName name="Print_Area_MI" localSheetId="1">[5]FP1996!#REF!</definedName>
    <definedName name="Print_Area_MI" localSheetId="3">[5]FP1996!#REF!</definedName>
    <definedName name="Print_Area_MI" localSheetId="5">[5]FP1996!#REF!</definedName>
    <definedName name="Print_Area_MI" localSheetId="7">[5]FP1996!#REF!</definedName>
    <definedName name="Print_Area_MI" localSheetId="9">[5]FP1996!#REF!</definedName>
    <definedName name="Print_Area_MI" localSheetId="11">[5]FP1996!#REF!</definedName>
    <definedName name="Print_Area_MI" localSheetId="13">[5]FP1996!#REF!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2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 localSheetId="13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2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 localSheetId="13">#REF!</definedName>
    <definedName name="PRT" localSheetId="6">[2]BANPRO99!#REF!</definedName>
    <definedName name="PRT" localSheetId="8">[2]BANPRO99!#REF!</definedName>
    <definedName name="PRT" localSheetId="10">[2]BANPRO99!#REF!</definedName>
    <definedName name="PRT" localSheetId="12">[2]BANPRO99!#REF!</definedName>
    <definedName name="PRT" localSheetId="1">[2]BANPRO99!#REF!</definedName>
    <definedName name="PRT" localSheetId="3">[2]BANPRO99!#REF!</definedName>
    <definedName name="PRT" localSheetId="5">[2]BANPRO99!#REF!</definedName>
    <definedName name="PRT" localSheetId="7">[2]BANPRO99!#REF!</definedName>
    <definedName name="PRT" localSheetId="9">[2]BANPRO99!#REF!</definedName>
    <definedName name="PRT" localSheetId="11">[2]BANPRO99!#REF!</definedName>
    <definedName name="PRT" localSheetId="13">[2]BANPRO99!#REF!</definedName>
    <definedName name="PSF" localSheetId="6">[2]BANPRO99!#REF!</definedName>
    <definedName name="PSF" localSheetId="8">[2]BANPRO99!#REF!</definedName>
    <definedName name="PSF" localSheetId="10">[2]BANPRO99!#REF!</definedName>
    <definedName name="PSF" localSheetId="12">[2]BANPRO99!#REF!</definedName>
    <definedName name="PSF" localSheetId="1">[2]BANPRO99!#REF!</definedName>
    <definedName name="PSF" localSheetId="3">[2]BANPRO99!#REF!</definedName>
    <definedName name="PSF" localSheetId="5">[2]BANPRO99!#REF!</definedName>
    <definedName name="PSF" localSheetId="7">[2]BANPRO99!#REF!</definedName>
    <definedName name="PSF" localSheetId="9">[2]BANPRO99!#REF!</definedName>
    <definedName name="PSF" localSheetId="11">[2]BANPRO99!#REF!</definedName>
    <definedName name="PSF" localSheetId="13">[2]BANPRO99!#REF!</definedName>
    <definedName name="pta" localSheetId="6">#REF!</definedName>
    <definedName name="pta" localSheetId="8">#REF!</definedName>
    <definedName name="pta" localSheetId="10">#REF!</definedName>
    <definedName name="pta" localSheetId="12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 localSheetId="13">#REF!</definedName>
    <definedName name="ptb" localSheetId="6">#REF!</definedName>
    <definedName name="ptb" localSheetId="8">#REF!</definedName>
    <definedName name="ptb" localSheetId="10">#REF!</definedName>
    <definedName name="ptb" localSheetId="12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 localSheetId="13">#REF!</definedName>
    <definedName name="ptc" localSheetId="6">#REF!</definedName>
    <definedName name="ptc" localSheetId="8">#REF!</definedName>
    <definedName name="ptc" localSheetId="10">#REF!</definedName>
    <definedName name="ptc" localSheetId="12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 localSheetId="13">#REF!</definedName>
    <definedName name="ptd" localSheetId="6">#REF!</definedName>
    <definedName name="ptd" localSheetId="8">#REF!</definedName>
    <definedName name="ptd" localSheetId="10">#REF!</definedName>
    <definedName name="ptd" localSheetId="12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 localSheetId="13">#REF!</definedName>
    <definedName name="pte" localSheetId="6">#REF!</definedName>
    <definedName name="pte" localSheetId="8">#REF!</definedName>
    <definedName name="pte" localSheetId="10">#REF!</definedName>
    <definedName name="pte" localSheetId="12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 localSheetId="13">#REF!</definedName>
    <definedName name="QQQ" localSheetId="6">#REF!</definedName>
    <definedName name="QQQ" localSheetId="8">#REF!</definedName>
    <definedName name="QQQ" localSheetId="10">#REF!</definedName>
    <definedName name="QQQ" localSheetId="12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 localSheetId="13">#REF!</definedName>
    <definedName name="ramo" localSheetId="6">#REF!</definedName>
    <definedName name="ramo" localSheetId="8">#REF!</definedName>
    <definedName name="ramo" localSheetId="10">#REF!</definedName>
    <definedName name="ramo" localSheetId="12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 localSheetId="13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2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 localSheetId="13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2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 localSheetId="1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2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 localSheetId="1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2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 localSheetId="13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2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 localSheetId="13">#REF!</definedName>
    <definedName name="RCV" localSheetId="6">[2]BANPRO99!#REF!</definedName>
    <definedName name="RCV" localSheetId="8">[2]BANPRO99!#REF!</definedName>
    <definedName name="RCV" localSheetId="10">[2]BANPRO99!#REF!</definedName>
    <definedName name="RCV" localSheetId="12">[2]BANPRO99!#REF!</definedName>
    <definedName name="RCV" localSheetId="7">[2]BANPRO99!#REF!</definedName>
    <definedName name="RCV" localSheetId="9">[2]BANPRO99!#REF!</definedName>
    <definedName name="RCV" localSheetId="11">[2]BANPRO99!#REF!</definedName>
    <definedName name="RCV" localSheetId="13">[2]BANPRO99!#REF!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2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 localSheetId="13">#REF!</definedName>
    <definedName name="res" localSheetId="6">#REF!</definedName>
    <definedName name="res" localSheetId="8">#REF!</definedName>
    <definedName name="res" localSheetId="10">#REF!</definedName>
    <definedName name="res" localSheetId="12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 localSheetId="13">#REF!</definedName>
    <definedName name="RF" localSheetId="6">[2]BANPRO99!#REF!</definedName>
    <definedName name="RF" localSheetId="8">[2]BANPRO99!#REF!</definedName>
    <definedName name="RF" localSheetId="10">[2]BANPRO99!#REF!</definedName>
    <definedName name="RF" localSheetId="12">[2]BANPRO99!#REF!</definedName>
    <definedName name="RF" localSheetId="1">[2]BANPRO99!#REF!</definedName>
    <definedName name="RF" localSheetId="3">[2]BANPRO99!#REF!</definedName>
    <definedName name="RF" localSheetId="5">[2]BANPRO99!#REF!</definedName>
    <definedName name="RF" localSheetId="7">[2]BANPRO99!#REF!</definedName>
    <definedName name="RF" localSheetId="9">[2]BANPRO99!#REF!</definedName>
    <definedName name="RF" localSheetId="11">[2]BANPRO99!#REF!</definedName>
    <definedName name="RF" localSheetId="13">[2]BANPRO99!#REF!</definedName>
    <definedName name="Rojo" localSheetId="6">#REF!</definedName>
    <definedName name="Rojo" localSheetId="8">#REF!</definedName>
    <definedName name="Rojo" localSheetId="10">#REF!</definedName>
    <definedName name="Rojo" localSheetId="12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 localSheetId="13">#REF!</definedName>
    <definedName name="RP" localSheetId="6">[2]BANPRO99!#REF!</definedName>
    <definedName name="RP" localSheetId="8">[2]BANPRO99!#REF!</definedName>
    <definedName name="RP" localSheetId="10">[2]BANPRO99!#REF!</definedName>
    <definedName name="RP" localSheetId="12">[2]BANPRO99!#REF!</definedName>
    <definedName name="RP" localSheetId="1">[2]BANPRO99!#REF!</definedName>
    <definedName name="RP" localSheetId="3">[2]BANPRO99!#REF!</definedName>
    <definedName name="RP" localSheetId="5">[2]BANPRO99!#REF!</definedName>
    <definedName name="RP" localSheetId="7">[2]BANPRO99!#REF!</definedName>
    <definedName name="RP" localSheetId="9">[2]BANPRO99!#REF!</definedName>
    <definedName name="RP" localSheetId="11">[2]BANPRO99!#REF!</definedName>
    <definedName name="RP" localSheetId="13">[2]BANPRO99!#REF!</definedName>
    <definedName name="RT" localSheetId="6">[2]BANPRO99!#REF!</definedName>
    <definedName name="RT" localSheetId="8">[2]BANPRO99!#REF!</definedName>
    <definedName name="RT" localSheetId="10">[2]BANPRO99!#REF!</definedName>
    <definedName name="RT" localSheetId="12">[2]BANPRO99!#REF!</definedName>
    <definedName name="RT" localSheetId="1">[2]BANPRO99!#REF!</definedName>
    <definedName name="RT" localSheetId="3">[2]BANPRO99!#REF!</definedName>
    <definedName name="RT" localSheetId="5">[2]BANPRO99!#REF!</definedName>
    <definedName name="RT" localSheetId="7">[2]BANPRO99!#REF!</definedName>
    <definedName name="RT" localSheetId="9">[2]BANPRO99!#REF!</definedName>
    <definedName name="RT" localSheetId="11">[2]BANPRO99!#REF!</definedName>
    <definedName name="RT" localSheetId="13">[2]BANPRO99!#REF!</definedName>
    <definedName name="s" localSheetId="6">[3]!SEP&amp;[3]!OCT&amp;[3]!NOV&amp;[3]!DIC</definedName>
    <definedName name="s" localSheetId="8">[3]!SEP&amp;[3]!OCT&amp;[3]!NOV&amp;[3]!DIC</definedName>
    <definedName name="s" localSheetId="10">[3]!SEP&amp;[3]!OCT&amp;[3]!NOV&amp;[3]!DIC</definedName>
    <definedName name="s" localSheetId="12">[3]!SEP&amp;[3]!OCT&amp;[3]!NOV&amp;[3]!DIC</definedName>
    <definedName name="s" localSheetId="7">[3]!SEP&amp;[3]!OCT&amp;[3]!NOV&amp;[3]!DIC</definedName>
    <definedName name="s" localSheetId="9">[3]!SEP&amp;[3]!OCT&amp;[3]!NOV&amp;[3]!DIC</definedName>
    <definedName name="s" localSheetId="11">[3]!SEP&amp;[3]!OCT&amp;[3]!NOV&amp;[3]!DIC</definedName>
    <definedName name="s" localSheetId="13">[3]!SEP&amp;[3]!OCT&amp;[3]!NOV&amp;[3]!DIC</definedName>
    <definedName name="sa" localSheetId="6">#REF!</definedName>
    <definedName name="sa" localSheetId="8">#REF!</definedName>
    <definedName name="sa" localSheetId="10">#REF!</definedName>
    <definedName name="sa" localSheetId="12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 localSheetId="13">#REF!</definedName>
    <definedName name="sb" localSheetId="6">#REF!</definedName>
    <definedName name="sb" localSheetId="8">#REF!</definedName>
    <definedName name="sb" localSheetId="10">#REF!</definedName>
    <definedName name="sb" localSheetId="12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 localSheetId="13">#REF!</definedName>
    <definedName name="sc" localSheetId="6">#REF!</definedName>
    <definedName name="sc" localSheetId="8">#REF!</definedName>
    <definedName name="sc" localSheetId="10">#REF!</definedName>
    <definedName name="sc" localSheetId="12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 localSheetId="13">#REF!</definedName>
    <definedName name="sd" localSheetId="6">#REF!</definedName>
    <definedName name="sd" localSheetId="8">#REF!</definedName>
    <definedName name="sd" localSheetId="10">#REF!</definedName>
    <definedName name="sd" localSheetId="12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 localSheetId="13">#REF!</definedName>
    <definedName name="se" localSheetId="6">#REF!</definedName>
    <definedName name="se" localSheetId="8">#REF!</definedName>
    <definedName name="se" localSheetId="10">#REF!</definedName>
    <definedName name="se" localSheetId="12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 localSheetId="13">#REF!</definedName>
    <definedName name="SF" localSheetId="6">[2]BANPRO99!#REF!</definedName>
    <definedName name="SF" localSheetId="8">[2]BANPRO99!#REF!</definedName>
    <definedName name="SF" localSheetId="10">[2]BANPRO99!#REF!</definedName>
    <definedName name="SF" localSheetId="12">[2]BANPRO99!#REF!</definedName>
    <definedName name="SF" localSheetId="1">[2]BANPRO99!#REF!</definedName>
    <definedName name="SF" localSheetId="3">[2]BANPRO99!#REF!</definedName>
    <definedName name="SF" localSheetId="5">[2]BANPRO99!#REF!</definedName>
    <definedName name="SF" localSheetId="7">[2]BANPRO99!#REF!</definedName>
    <definedName name="SF" localSheetId="9">[2]BANPRO99!#REF!</definedName>
    <definedName name="SF" localSheetId="11">[2]BANPRO99!#REF!</definedName>
    <definedName name="SF" localSheetId="13">[2]BANPRO99!#REF!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2" hidden="1">#REF!</definedName>
    <definedName name="SHCP" localSheetId="14" hidden="1">#REF!</definedName>
    <definedName name="SHCP" localSheetId="17" hidden="1">#REF!</definedName>
    <definedName name="SHCP" localSheetId="20" hidden="1">#REF!</definedName>
    <definedName name="SHCP" localSheetId="23" hidden="1">#REF!</definedName>
    <definedName name="SHCP" localSheetId="26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localSheetId="13" hidden="1">#REF!</definedName>
    <definedName name="SHCP" localSheetId="15" hidden="1">#REF!</definedName>
    <definedName name="SHCP" localSheetId="18" hidden="1">#REF!</definedName>
    <definedName name="SHCP" localSheetId="21" hidden="1">#REF!</definedName>
    <definedName name="SHCP" localSheetId="24" hidden="1">#REF!</definedName>
    <definedName name="SHCP" localSheetId="27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2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 localSheetId="13">#REF!</definedName>
    <definedName name="SPEM96" localSheetId="6">#REF!</definedName>
    <definedName name="SPEM96" localSheetId="8">#REF!</definedName>
    <definedName name="SPEM96" localSheetId="10">#REF!</definedName>
    <definedName name="SPEM96" localSheetId="12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 localSheetId="13">#REF!</definedName>
    <definedName name="sta" localSheetId="6">#REF!</definedName>
    <definedName name="sta" localSheetId="8">#REF!</definedName>
    <definedName name="sta" localSheetId="10">#REF!</definedName>
    <definedName name="sta" localSheetId="12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 localSheetId="13">#REF!</definedName>
    <definedName name="stb" localSheetId="6">#REF!</definedName>
    <definedName name="stb" localSheetId="8">#REF!</definedName>
    <definedName name="stb" localSheetId="10">#REF!</definedName>
    <definedName name="stb" localSheetId="12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 localSheetId="13">#REF!</definedName>
    <definedName name="stc" localSheetId="6">#REF!</definedName>
    <definedName name="stc" localSheetId="8">#REF!</definedName>
    <definedName name="stc" localSheetId="10">#REF!</definedName>
    <definedName name="stc" localSheetId="12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 localSheetId="13">#REF!</definedName>
    <definedName name="std" localSheetId="6">#REF!</definedName>
    <definedName name="std" localSheetId="8">#REF!</definedName>
    <definedName name="std" localSheetId="10">#REF!</definedName>
    <definedName name="std" localSheetId="12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 localSheetId="13">#REF!</definedName>
    <definedName name="ste" localSheetId="6">#REF!</definedName>
    <definedName name="ste" localSheetId="8">#REF!</definedName>
    <definedName name="ste" localSheetId="10">#REF!</definedName>
    <definedName name="ste" localSheetId="12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 localSheetId="13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2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 localSheetId="13">#REF!</definedName>
    <definedName name="syt" localSheetId="6">#REF!</definedName>
    <definedName name="syt" localSheetId="8">#REF!</definedName>
    <definedName name="syt" localSheetId="10">#REF!</definedName>
    <definedName name="syt" localSheetId="12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 localSheetId="13">#REF!</definedName>
    <definedName name="sytc03" localSheetId="6">#REF!</definedName>
    <definedName name="sytc03" localSheetId="8">#REF!</definedName>
    <definedName name="sytc03" localSheetId="10">#REF!</definedName>
    <definedName name="sytc03" localSheetId="12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 localSheetId="13">#REF!</definedName>
    <definedName name="sytppef" localSheetId="6">#REF!</definedName>
    <definedName name="sytppef" localSheetId="8">#REF!</definedName>
    <definedName name="sytppef" localSheetId="10">#REF!</definedName>
    <definedName name="sytppef" localSheetId="12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 localSheetId="13">#REF!</definedName>
    <definedName name="tabla2002" localSheetId="6">#REF!</definedName>
    <definedName name="tabla2002" localSheetId="8">#REF!</definedName>
    <definedName name="tabla2002" localSheetId="10">#REF!</definedName>
    <definedName name="tabla2002" localSheetId="12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 localSheetId="13">#REF!</definedName>
    <definedName name="TIT" localSheetId="6">#REF!</definedName>
    <definedName name="TIT" localSheetId="8">#REF!</definedName>
    <definedName name="TIT" localSheetId="10">#REF!</definedName>
    <definedName name="TIT" localSheetId="12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 localSheetId="13">#REF!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2">'ORIGINAL 2019'!$1:$9</definedName>
    <definedName name="_xlnm.Print_Titles" localSheetId="14">'ORIGINAL 2020'!$1:$9</definedName>
    <definedName name="_xlnm.Print_Titles" localSheetId="17">'ORIGINAL 2021'!$1:$9</definedName>
    <definedName name="_xlnm.Print_Titles" localSheetId="20">'ORIGINAL 2022'!$1:$9</definedName>
    <definedName name="_xlnm.Print_Titles" localSheetId="23">'ORIGINAL 2023'!$1:$9</definedName>
    <definedName name="_xlnm.Print_Titles" localSheetId="26">'ORIGINAL 2024'!$1:$9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_xlnm.Print_Titles" localSheetId="13">'TOTAL RECURSOS 2019'!$1:$6</definedName>
    <definedName name="_xlnm.Print_Titles" localSheetId="15">'TOTAL RECURSOS 2020'!$1:$6</definedName>
    <definedName name="_xlnm.Print_Titles" localSheetId="18">'TOTAL RECURSOS 2021'!$1:$6</definedName>
    <definedName name="_xlnm.Print_Titles" localSheetId="21">'TOTAL RECURSOS 2022'!$1:$6</definedName>
    <definedName name="_xlnm.Print_Titles" localSheetId="24">'TOTAL RECURSOS 2023'!$1:$6</definedName>
    <definedName name="_xlnm.Print_Titles" localSheetId="27">'TOTAL RECURSOS 2024'!$1:$6</definedName>
    <definedName name="TODO96" localSheetId="6">#REF!</definedName>
    <definedName name="TODO96" localSheetId="8">#REF!</definedName>
    <definedName name="TODO96" localSheetId="10">#REF!</definedName>
    <definedName name="TODO96" localSheetId="12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 localSheetId="13">#REF!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2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 localSheetId="13">#REF!</definedName>
    <definedName name="TOTAL01" localSheetId="6">#REF!</definedName>
    <definedName name="TOTAL01" localSheetId="8">#REF!</definedName>
    <definedName name="TOTAL01" localSheetId="10">#REF!</definedName>
    <definedName name="TOTAL01" localSheetId="12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 localSheetId="13">#REF!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2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 localSheetId="13">#REF!</definedName>
    <definedName name="ur_721" localSheetId="6">'[11]T 27%'!#REF!</definedName>
    <definedName name="ur_721" localSheetId="8">'[11]T 27%'!#REF!</definedName>
    <definedName name="ur_721" localSheetId="10">'[11]T 27%'!#REF!</definedName>
    <definedName name="ur_721" localSheetId="12">'[11]T 27%'!#REF!</definedName>
    <definedName name="ur_721" localSheetId="1">'[11]T 27%'!#REF!</definedName>
    <definedName name="ur_721" localSheetId="3">'[11]T 27%'!#REF!</definedName>
    <definedName name="ur_721" localSheetId="5">'[11]T 27%'!#REF!</definedName>
    <definedName name="ur_721" localSheetId="7">'[11]T 27%'!#REF!</definedName>
    <definedName name="ur_721" localSheetId="9">'[11]T 27%'!#REF!</definedName>
    <definedName name="ur_721" localSheetId="11">'[11]T 27%'!#REF!</definedName>
    <definedName name="ur_721" localSheetId="13">'[11]T 27%'!#REF!</definedName>
    <definedName name="ur_722" localSheetId="6">'[11]T 27%'!#REF!</definedName>
    <definedName name="ur_722" localSheetId="8">'[11]T 27%'!#REF!</definedName>
    <definedName name="ur_722" localSheetId="10">'[11]T 27%'!#REF!</definedName>
    <definedName name="ur_722" localSheetId="12">'[11]T 27%'!#REF!</definedName>
    <definedName name="ur_722" localSheetId="1">'[11]T 27%'!#REF!</definedName>
    <definedName name="ur_722" localSheetId="3">'[11]T 27%'!#REF!</definedName>
    <definedName name="ur_722" localSheetId="5">'[11]T 27%'!#REF!</definedName>
    <definedName name="ur_722" localSheetId="7">'[11]T 27%'!#REF!</definedName>
    <definedName name="ur_722" localSheetId="9">'[11]T 27%'!#REF!</definedName>
    <definedName name="ur_722" localSheetId="11">'[11]T 27%'!#REF!</definedName>
    <definedName name="ur_722" localSheetId="13">'[11]T 27%'!#REF!</definedName>
    <definedName name="ur_723" localSheetId="6">'[11]T 27%'!#REF!</definedName>
    <definedName name="ur_723" localSheetId="8">'[11]T 27%'!#REF!</definedName>
    <definedName name="ur_723" localSheetId="10">'[11]T 27%'!#REF!</definedName>
    <definedName name="ur_723" localSheetId="12">'[11]T 27%'!#REF!</definedName>
    <definedName name="ur_723" localSheetId="1">'[11]T 27%'!#REF!</definedName>
    <definedName name="ur_723" localSheetId="3">'[11]T 27%'!#REF!</definedName>
    <definedName name="ur_723" localSheetId="5">'[11]T 27%'!#REF!</definedName>
    <definedName name="ur_723" localSheetId="7">'[11]T 27%'!#REF!</definedName>
    <definedName name="ur_723" localSheetId="9">'[11]T 27%'!#REF!</definedName>
    <definedName name="ur_723" localSheetId="11">'[11]T 27%'!#REF!</definedName>
    <definedName name="ur_723" localSheetId="13">'[11]T 27%'!#REF!</definedName>
    <definedName name="ur_724" localSheetId="6">'[11]T 27%'!#REF!</definedName>
    <definedName name="ur_724" localSheetId="8">'[11]T 27%'!#REF!</definedName>
    <definedName name="ur_724" localSheetId="10">'[11]T 27%'!#REF!</definedName>
    <definedName name="ur_724" localSheetId="12">'[11]T 27%'!#REF!</definedName>
    <definedName name="ur_724" localSheetId="1">'[11]T 27%'!#REF!</definedName>
    <definedName name="ur_724" localSheetId="3">'[11]T 27%'!#REF!</definedName>
    <definedName name="ur_724" localSheetId="5">'[11]T 27%'!#REF!</definedName>
    <definedName name="ur_724" localSheetId="7">'[11]T 27%'!#REF!</definedName>
    <definedName name="ur_724" localSheetId="9">'[11]T 27%'!#REF!</definedName>
    <definedName name="ur_724" localSheetId="11">'[11]T 27%'!#REF!</definedName>
    <definedName name="ur_724" localSheetId="13">'[11]T 27%'!#REF!</definedName>
    <definedName name="ur_725" localSheetId="6">'[11]T 27%'!#REF!</definedName>
    <definedName name="ur_725" localSheetId="8">'[11]T 27%'!#REF!</definedName>
    <definedName name="ur_725" localSheetId="10">'[11]T 27%'!#REF!</definedName>
    <definedName name="ur_725" localSheetId="12">'[11]T 27%'!#REF!</definedName>
    <definedName name="ur_725" localSheetId="1">'[11]T 27%'!#REF!</definedName>
    <definedName name="ur_725" localSheetId="3">'[11]T 27%'!#REF!</definedName>
    <definedName name="ur_725" localSheetId="5">'[11]T 27%'!#REF!</definedName>
    <definedName name="ur_725" localSheetId="7">'[11]T 27%'!#REF!</definedName>
    <definedName name="ur_725" localSheetId="9">'[11]T 27%'!#REF!</definedName>
    <definedName name="ur_725" localSheetId="11">'[11]T 27%'!#REF!</definedName>
    <definedName name="ur_725" localSheetId="13">'[11]T 27%'!#REF!</definedName>
    <definedName name="ur_726" localSheetId="6">'[11]T 27%'!#REF!</definedName>
    <definedName name="ur_726" localSheetId="8">'[11]T 27%'!#REF!</definedName>
    <definedName name="ur_726" localSheetId="10">'[11]T 27%'!#REF!</definedName>
    <definedName name="ur_726" localSheetId="12">'[11]T 27%'!#REF!</definedName>
    <definedName name="ur_726" localSheetId="7">'[11]T 27%'!#REF!</definedName>
    <definedName name="ur_726" localSheetId="9">'[11]T 27%'!#REF!</definedName>
    <definedName name="ur_726" localSheetId="11">'[11]T 27%'!#REF!</definedName>
    <definedName name="ur_726" localSheetId="13">'[11]T 27%'!#REF!</definedName>
    <definedName name="vcorta" localSheetId="6">#REF!</definedName>
    <definedName name="vcorta" localSheetId="8">#REF!</definedName>
    <definedName name="vcorta" localSheetId="10">#REF!</definedName>
    <definedName name="vcorta" localSheetId="12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 localSheetId="13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2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 localSheetId="13">#REF!</definedName>
    <definedName name="x" localSheetId="6">#REF!</definedName>
    <definedName name="x" localSheetId="8">#REF!</definedName>
    <definedName name="x" localSheetId="10">#REF!</definedName>
    <definedName name="x" localSheetId="12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xx" localSheetId="6">#REF!</definedName>
    <definedName name="xxx" localSheetId="8">#REF!</definedName>
    <definedName name="xxx" localSheetId="10">#REF!</definedName>
    <definedName name="xxx" localSheetId="12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 localSheetId="13">#REF!</definedName>
    <definedName name="yyy" localSheetId="6">#REF!</definedName>
    <definedName name="yyy" localSheetId="8">#REF!</definedName>
    <definedName name="yyy" localSheetId="10">#REF!</definedName>
    <definedName name="yyy" localSheetId="12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 localSheetId="13">#REF!</definedName>
    <definedName name="zz" localSheetId="6">#REF!</definedName>
    <definedName name="zz" localSheetId="8">#REF!</definedName>
    <definedName name="zz" localSheetId="10">#REF!</definedName>
    <definedName name="zz" localSheetId="12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5" i="32" l="1"/>
  <c r="I265" i="32"/>
  <c r="H265" i="32"/>
  <c r="F265" i="32"/>
  <c r="E265" i="32"/>
  <c r="D265" i="32"/>
  <c r="J268" i="32"/>
  <c r="J267" i="32" s="1"/>
  <c r="J266" i="32" s="1"/>
  <c r="I268" i="32"/>
  <c r="I267" i="32" s="1"/>
  <c r="I266" i="32" s="1"/>
  <c r="H268" i="32"/>
  <c r="G268" i="32"/>
  <c r="G267" i="32" s="1"/>
  <c r="G266" i="32" s="1"/>
  <c r="F268" i="32"/>
  <c r="F267" i="32" s="1"/>
  <c r="F266" i="32" s="1"/>
  <c r="E268" i="32"/>
  <c r="E267" i="32" s="1"/>
  <c r="E266" i="32" s="1"/>
  <c r="D268" i="32"/>
  <c r="H267" i="32"/>
  <c r="H266" i="32" s="1"/>
  <c r="J271" i="32"/>
  <c r="J270" i="32" s="1"/>
  <c r="J269" i="32" s="1"/>
  <c r="I271" i="32"/>
  <c r="I270" i="32" s="1"/>
  <c r="I269" i="32" s="1"/>
  <c r="H271" i="32"/>
  <c r="H270" i="32" s="1"/>
  <c r="H269" i="32" s="1"/>
  <c r="G271" i="32"/>
  <c r="G270" i="32" s="1"/>
  <c r="G269" i="32" s="1"/>
  <c r="G265" i="32" s="1"/>
  <c r="F271" i="32"/>
  <c r="F270" i="32" s="1"/>
  <c r="F269" i="32" s="1"/>
  <c r="E271" i="32"/>
  <c r="E270" i="32" s="1"/>
  <c r="E269" i="32" s="1"/>
  <c r="D271" i="32"/>
  <c r="C268" i="32" l="1"/>
  <c r="C267" i="32" s="1"/>
  <c r="C266" i="32" s="1"/>
  <c r="D267" i="32"/>
  <c r="D266" i="32" s="1"/>
  <c r="C271" i="32"/>
  <c r="C270" i="32" s="1"/>
  <c r="C269" i="32" s="1"/>
  <c r="D270" i="32"/>
  <c r="D269" i="32" s="1"/>
  <c r="C265" i="32" l="1"/>
  <c r="S184" i="33" l="1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N177" i="33"/>
  <c r="R176" i="33"/>
  <c r="S176" i="33" s="1"/>
  <c r="P176" i="33"/>
  <c r="R175" i="33"/>
  <c r="S175" i="33" s="1"/>
  <c r="P175" i="33"/>
  <c r="R174" i="33"/>
  <c r="S174" i="33" s="1"/>
  <c r="P174" i="33"/>
  <c r="R173" i="33"/>
  <c r="S173" i="33" s="1"/>
  <c r="P173" i="33"/>
  <c r="R172" i="33"/>
  <c r="S172" i="33" s="1"/>
  <c r="P172" i="33"/>
  <c r="R171" i="33"/>
  <c r="S171" i="33" s="1"/>
  <c r="P171" i="33"/>
  <c r="R170" i="33"/>
  <c r="S170" i="33" s="1"/>
  <c r="P170" i="33"/>
  <c r="R169" i="33"/>
  <c r="S169" i="33" s="1"/>
  <c r="P169" i="33"/>
  <c r="R168" i="33"/>
  <c r="S168" i="33" s="1"/>
  <c r="P168" i="33"/>
  <c r="R167" i="33"/>
  <c r="S167" i="33" s="1"/>
  <c r="P167" i="33"/>
  <c r="R166" i="33"/>
  <c r="S166" i="33" s="1"/>
  <c r="P166" i="33"/>
  <c r="R165" i="33"/>
  <c r="S165" i="33" s="1"/>
  <c r="P165" i="33"/>
  <c r="R164" i="33"/>
  <c r="S164" i="33" s="1"/>
  <c r="P164" i="33"/>
  <c r="R163" i="33"/>
  <c r="S163" i="33" s="1"/>
  <c r="P163" i="33"/>
  <c r="R162" i="33"/>
  <c r="S162" i="33" s="1"/>
  <c r="P162" i="33"/>
  <c r="R161" i="33"/>
  <c r="S161" i="33" s="1"/>
  <c r="P161" i="33"/>
  <c r="R160" i="33"/>
  <c r="S160" i="33" s="1"/>
  <c r="P160" i="33"/>
  <c r="R159" i="33"/>
  <c r="S159" i="33" s="1"/>
  <c r="P159" i="33"/>
  <c r="R158" i="33"/>
  <c r="S158" i="33" s="1"/>
  <c r="P158" i="33"/>
  <c r="R157" i="33"/>
  <c r="S157" i="33" s="1"/>
  <c r="P157" i="33"/>
  <c r="R156" i="33"/>
  <c r="S156" i="33" s="1"/>
  <c r="P156" i="33"/>
  <c r="R155" i="33"/>
  <c r="S155" i="33" s="1"/>
  <c r="P155" i="33"/>
  <c r="R154" i="33"/>
  <c r="S154" i="33" s="1"/>
  <c r="P154" i="33"/>
  <c r="R153" i="33"/>
  <c r="S153" i="33" s="1"/>
  <c r="P153" i="33"/>
  <c r="R152" i="33"/>
  <c r="S152" i="33" s="1"/>
  <c r="P152" i="33"/>
  <c r="R151" i="33"/>
  <c r="S151" i="33" s="1"/>
  <c r="P151" i="33"/>
  <c r="R150" i="33"/>
  <c r="S150" i="33" s="1"/>
  <c r="P150" i="33"/>
  <c r="R149" i="33"/>
  <c r="S149" i="33" s="1"/>
  <c r="P149" i="33"/>
  <c r="R148" i="33"/>
  <c r="S148" i="33" s="1"/>
  <c r="P148" i="33"/>
  <c r="R147" i="33"/>
  <c r="S147" i="33" s="1"/>
  <c r="P147" i="33"/>
  <c r="R146" i="33"/>
  <c r="S146" i="33" s="1"/>
  <c r="P146" i="33"/>
  <c r="R145" i="33"/>
  <c r="S145" i="33" s="1"/>
  <c r="P145" i="33"/>
  <c r="R144" i="33"/>
  <c r="S144" i="33" s="1"/>
  <c r="P144" i="33"/>
  <c r="R143" i="33"/>
  <c r="S143" i="33" s="1"/>
  <c r="P143" i="33"/>
  <c r="R142" i="33"/>
  <c r="S142" i="33" s="1"/>
  <c r="P142" i="33"/>
  <c r="R141" i="33"/>
  <c r="S141" i="33" s="1"/>
  <c r="P141" i="33"/>
  <c r="R140" i="33"/>
  <c r="S140" i="33" s="1"/>
  <c r="P140" i="33"/>
  <c r="R139" i="33"/>
  <c r="S139" i="33" s="1"/>
  <c r="P139" i="33"/>
  <c r="R138" i="33"/>
  <c r="S138" i="33" s="1"/>
  <c r="P138" i="33"/>
  <c r="R137" i="33"/>
  <c r="S137" i="33" s="1"/>
  <c r="P137" i="33"/>
  <c r="R136" i="33"/>
  <c r="S136" i="33" s="1"/>
  <c r="P136" i="33"/>
  <c r="R135" i="33"/>
  <c r="S135" i="33" s="1"/>
  <c r="P135" i="33"/>
  <c r="R134" i="33"/>
  <c r="S134" i="33" s="1"/>
  <c r="P134" i="33"/>
  <c r="R133" i="33"/>
  <c r="S133" i="33" s="1"/>
  <c r="P133" i="33"/>
  <c r="R132" i="33"/>
  <c r="S132" i="33" s="1"/>
  <c r="P132" i="33"/>
  <c r="R131" i="33"/>
  <c r="S131" i="33" s="1"/>
  <c r="P131" i="33"/>
  <c r="R130" i="33"/>
  <c r="S130" i="33" s="1"/>
  <c r="P130" i="33"/>
  <c r="R129" i="33"/>
  <c r="S129" i="33" s="1"/>
  <c r="P129" i="33"/>
  <c r="R128" i="33"/>
  <c r="S128" i="33" s="1"/>
  <c r="P128" i="33"/>
  <c r="R127" i="33"/>
  <c r="S127" i="33" s="1"/>
  <c r="P127" i="33"/>
  <c r="R126" i="33"/>
  <c r="S126" i="33" s="1"/>
  <c r="P126" i="33"/>
  <c r="R125" i="33"/>
  <c r="S125" i="33" s="1"/>
  <c r="P125" i="33"/>
  <c r="R124" i="33"/>
  <c r="S124" i="33" s="1"/>
  <c r="P124" i="33"/>
  <c r="R123" i="33"/>
  <c r="S123" i="33" s="1"/>
  <c r="P123" i="33"/>
  <c r="R122" i="33"/>
  <c r="S122" i="33" s="1"/>
  <c r="P122" i="33"/>
  <c r="R121" i="33"/>
  <c r="S121" i="33" s="1"/>
  <c r="P121" i="33"/>
  <c r="R120" i="33"/>
  <c r="S120" i="33" s="1"/>
  <c r="P120" i="33"/>
  <c r="R119" i="33"/>
  <c r="S119" i="33" s="1"/>
  <c r="P119" i="33"/>
  <c r="R118" i="33"/>
  <c r="S118" i="33" s="1"/>
  <c r="P118" i="33"/>
  <c r="R117" i="33"/>
  <c r="S117" i="33" s="1"/>
  <c r="P117" i="33"/>
  <c r="R116" i="33"/>
  <c r="S116" i="33" s="1"/>
  <c r="P116" i="33"/>
  <c r="R115" i="33"/>
  <c r="S115" i="33" s="1"/>
  <c r="P115" i="33"/>
  <c r="R114" i="33"/>
  <c r="S114" i="33" s="1"/>
  <c r="P114" i="33"/>
  <c r="R113" i="33"/>
  <c r="S113" i="33" s="1"/>
  <c r="P113" i="33"/>
  <c r="R112" i="33"/>
  <c r="S112" i="33" s="1"/>
  <c r="P112" i="33"/>
  <c r="R111" i="33"/>
  <c r="S111" i="33" s="1"/>
  <c r="P111" i="33"/>
  <c r="R110" i="33"/>
  <c r="S110" i="33" s="1"/>
  <c r="P110" i="33"/>
  <c r="R109" i="33"/>
  <c r="S109" i="33" s="1"/>
  <c r="P109" i="33"/>
  <c r="R108" i="33"/>
  <c r="S108" i="33" s="1"/>
  <c r="P108" i="33"/>
  <c r="R107" i="33"/>
  <c r="S107" i="33" s="1"/>
  <c r="P107" i="33"/>
  <c r="R106" i="33"/>
  <c r="S106" i="33" s="1"/>
  <c r="P106" i="33"/>
  <c r="R105" i="33"/>
  <c r="S105" i="33" s="1"/>
  <c r="P105" i="33"/>
  <c r="R104" i="33"/>
  <c r="S104" i="33" s="1"/>
  <c r="P104" i="33"/>
  <c r="R103" i="33"/>
  <c r="S103" i="33" s="1"/>
  <c r="P103" i="33"/>
  <c r="R102" i="33"/>
  <c r="S102" i="33" s="1"/>
  <c r="P102" i="33"/>
  <c r="R101" i="33"/>
  <c r="S101" i="33" s="1"/>
  <c r="P101" i="33"/>
  <c r="R100" i="33"/>
  <c r="S100" i="33" s="1"/>
  <c r="P100" i="33"/>
  <c r="R99" i="33"/>
  <c r="S99" i="33" s="1"/>
  <c r="P99" i="33"/>
  <c r="R98" i="33"/>
  <c r="S98" i="33" s="1"/>
  <c r="P98" i="33"/>
  <c r="R97" i="33"/>
  <c r="S97" i="33" s="1"/>
  <c r="P97" i="33"/>
  <c r="S96" i="33"/>
  <c r="R96" i="33"/>
  <c r="P96" i="33"/>
  <c r="R95" i="33"/>
  <c r="S95" i="33" s="1"/>
  <c r="P95" i="33"/>
  <c r="R94" i="33"/>
  <c r="S94" i="33" s="1"/>
  <c r="P94" i="33"/>
  <c r="R93" i="33"/>
  <c r="S93" i="33" s="1"/>
  <c r="P93" i="33"/>
  <c r="R92" i="33"/>
  <c r="S92" i="33" s="1"/>
  <c r="P92" i="33"/>
  <c r="R91" i="33"/>
  <c r="S91" i="33" s="1"/>
  <c r="P91" i="33"/>
  <c r="S90" i="33"/>
  <c r="R90" i="33"/>
  <c r="P90" i="33"/>
  <c r="S89" i="33"/>
  <c r="R89" i="33"/>
  <c r="P89" i="33"/>
  <c r="S88" i="33"/>
  <c r="R88" i="33"/>
  <c r="P88" i="33"/>
  <c r="S87" i="33"/>
  <c r="R87" i="33"/>
  <c r="P87" i="33"/>
  <c r="S86" i="33"/>
  <c r="R86" i="33"/>
  <c r="P86" i="33"/>
  <c r="S85" i="33"/>
  <c r="R85" i="33"/>
  <c r="P85" i="33"/>
  <c r="S84" i="33"/>
  <c r="R84" i="33"/>
  <c r="P84" i="33"/>
  <c r="S83" i="33"/>
  <c r="R83" i="33"/>
  <c r="P83" i="33"/>
  <c r="S82" i="33"/>
  <c r="R82" i="33"/>
  <c r="P82" i="33"/>
  <c r="S81" i="33"/>
  <c r="R81" i="33"/>
  <c r="P81" i="33"/>
  <c r="S80" i="33"/>
  <c r="R80" i="33"/>
  <c r="P80" i="33"/>
  <c r="S79" i="33"/>
  <c r="R79" i="33"/>
  <c r="P79" i="33"/>
  <c r="S78" i="33"/>
  <c r="R78" i="33"/>
  <c r="P78" i="33"/>
  <c r="S77" i="33"/>
  <c r="R77" i="33"/>
  <c r="P77" i="33"/>
  <c r="S76" i="33"/>
  <c r="R76" i="33"/>
  <c r="P76" i="33"/>
  <c r="S75" i="33"/>
  <c r="R75" i="33"/>
  <c r="P75" i="33"/>
  <c r="S74" i="33"/>
  <c r="R74" i="33"/>
  <c r="P74" i="33"/>
  <c r="S73" i="33"/>
  <c r="R73" i="33"/>
  <c r="P73" i="33"/>
  <c r="S72" i="33"/>
  <c r="R72" i="33"/>
  <c r="P72" i="33"/>
  <c r="S71" i="33"/>
  <c r="R71" i="33"/>
  <c r="P71" i="33"/>
  <c r="S70" i="33"/>
  <c r="R70" i="33"/>
  <c r="P70" i="33"/>
  <c r="S69" i="33"/>
  <c r="R69" i="33"/>
  <c r="P69" i="33"/>
  <c r="S68" i="33"/>
  <c r="R68" i="33"/>
  <c r="P68" i="33"/>
  <c r="S67" i="33"/>
  <c r="R67" i="33"/>
  <c r="P67" i="33"/>
  <c r="S66" i="33"/>
  <c r="R66" i="33"/>
  <c r="P66" i="33"/>
  <c r="S65" i="33"/>
  <c r="R65" i="33"/>
  <c r="P65" i="33"/>
  <c r="S64" i="33"/>
  <c r="R64" i="33"/>
  <c r="P64" i="33"/>
  <c r="R63" i="33"/>
  <c r="S63" i="33" s="1"/>
  <c r="P63" i="33"/>
  <c r="R62" i="33"/>
  <c r="S62" i="33" s="1"/>
  <c r="P62" i="33"/>
  <c r="R61" i="33"/>
  <c r="S61" i="33" s="1"/>
  <c r="P61" i="33"/>
  <c r="R60" i="33"/>
  <c r="S60" i="33" s="1"/>
  <c r="P60" i="33"/>
  <c r="R59" i="33"/>
  <c r="S59" i="33" s="1"/>
  <c r="P59" i="33"/>
  <c r="R58" i="33"/>
  <c r="S58" i="33" s="1"/>
  <c r="P58" i="33"/>
  <c r="R57" i="33"/>
  <c r="S57" i="33" s="1"/>
  <c r="P57" i="33"/>
  <c r="R56" i="33"/>
  <c r="S56" i="33" s="1"/>
  <c r="P56" i="33"/>
  <c r="R55" i="33"/>
  <c r="S55" i="33" s="1"/>
  <c r="P55" i="33"/>
  <c r="R54" i="33"/>
  <c r="S54" i="33" s="1"/>
  <c r="P54" i="33"/>
  <c r="R53" i="33"/>
  <c r="S53" i="33" s="1"/>
  <c r="P53" i="33"/>
  <c r="R52" i="33"/>
  <c r="S52" i="33" s="1"/>
  <c r="P52" i="33"/>
  <c r="R51" i="33"/>
  <c r="S51" i="33" s="1"/>
  <c r="P51" i="33"/>
  <c r="R50" i="33"/>
  <c r="S50" i="33" s="1"/>
  <c r="P50" i="33"/>
  <c r="R49" i="33"/>
  <c r="S49" i="33" s="1"/>
  <c r="P49" i="33"/>
  <c r="R48" i="33"/>
  <c r="S48" i="33" s="1"/>
  <c r="P48" i="33"/>
  <c r="R47" i="33"/>
  <c r="S47" i="33" s="1"/>
  <c r="P47" i="33"/>
  <c r="R46" i="33"/>
  <c r="S46" i="33" s="1"/>
  <c r="P46" i="33"/>
  <c r="R45" i="33"/>
  <c r="S45" i="33" s="1"/>
  <c r="P45" i="33"/>
  <c r="R44" i="33"/>
  <c r="S44" i="33" s="1"/>
  <c r="P44" i="33"/>
  <c r="R43" i="33"/>
  <c r="S43" i="33" s="1"/>
  <c r="P43" i="33"/>
  <c r="R42" i="33"/>
  <c r="S42" i="33" s="1"/>
  <c r="P42" i="33"/>
  <c r="R41" i="33"/>
  <c r="S41" i="33" s="1"/>
  <c r="P41" i="33"/>
  <c r="R40" i="33"/>
  <c r="S40" i="33" s="1"/>
  <c r="P40" i="33"/>
  <c r="R39" i="33"/>
  <c r="S39" i="33" s="1"/>
  <c r="P39" i="33"/>
  <c r="R38" i="33"/>
  <c r="S38" i="33" s="1"/>
  <c r="P38" i="33"/>
  <c r="R37" i="33"/>
  <c r="S37" i="33" s="1"/>
  <c r="P37" i="33"/>
  <c r="S36" i="33"/>
  <c r="R36" i="33"/>
  <c r="P36" i="33"/>
  <c r="S35" i="33"/>
  <c r="R35" i="33"/>
  <c r="P35" i="33"/>
  <c r="S34" i="33"/>
  <c r="R34" i="33"/>
  <c r="P34" i="33"/>
  <c r="S33" i="33"/>
  <c r="R33" i="33"/>
  <c r="P33" i="33"/>
  <c r="S32" i="33"/>
  <c r="R32" i="33"/>
  <c r="P32" i="33"/>
  <c r="S31" i="33"/>
  <c r="R31" i="33"/>
  <c r="P31" i="33"/>
  <c r="S30" i="33"/>
  <c r="R30" i="33"/>
  <c r="P30" i="33"/>
  <c r="S29" i="33"/>
  <c r="R29" i="33"/>
  <c r="P29" i="33"/>
  <c r="S28" i="33"/>
  <c r="R28" i="33"/>
  <c r="P28" i="33"/>
  <c r="S27" i="33"/>
  <c r="R27" i="33"/>
  <c r="P27" i="33"/>
  <c r="S26" i="33"/>
  <c r="R26" i="33"/>
  <c r="P26" i="33"/>
  <c r="S25" i="33"/>
  <c r="R25" i="33"/>
  <c r="P25" i="33"/>
  <c r="S24" i="33"/>
  <c r="R24" i="33"/>
  <c r="P24" i="33"/>
  <c r="S23" i="33"/>
  <c r="R23" i="33"/>
  <c r="P23" i="33"/>
  <c r="S22" i="33"/>
  <c r="R22" i="33"/>
  <c r="P22" i="33"/>
  <c r="S21" i="33"/>
  <c r="R21" i="33"/>
  <c r="P21" i="33"/>
  <c r="S20" i="33"/>
  <c r="R20" i="33"/>
  <c r="P20" i="33"/>
  <c r="S19" i="33"/>
  <c r="R19" i="33"/>
  <c r="P19" i="33"/>
  <c r="S18" i="33"/>
  <c r="R18" i="33"/>
  <c r="P18" i="33"/>
  <c r="S17" i="33"/>
  <c r="R17" i="33"/>
  <c r="P17" i="33"/>
  <c r="S16" i="33"/>
  <c r="R16" i="33"/>
  <c r="P16" i="33"/>
  <c r="S15" i="33"/>
  <c r="R15" i="33"/>
  <c r="P15" i="33"/>
  <c r="S14" i="33"/>
  <c r="R14" i="33"/>
  <c r="P14" i="33"/>
  <c r="S13" i="33"/>
  <c r="R13" i="33"/>
  <c r="P13" i="33"/>
  <c r="S12" i="33"/>
  <c r="R12" i="33"/>
  <c r="P12" i="33"/>
  <c r="S11" i="33"/>
  <c r="R11" i="33"/>
  <c r="P11" i="33"/>
  <c r="S10" i="33"/>
  <c r="R10" i="33"/>
  <c r="P10" i="33"/>
  <c r="S9" i="33"/>
  <c r="R9" i="33"/>
  <c r="P9" i="33"/>
  <c r="S8" i="33"/>
  <c r="R8" i="33"/>
  <c r="P8" i="33"/>
  <c r="J184" i="32" l="1"/>
  <c r="J183" i="32" s="1"/>
  <c r="D184" i="32"/>
  <c r="E184" i="32"/>
  <c r="E183" i="32" s="1"/>
  <c r="I184" i="32"/>
  <c r="I183" i="32" s="1"/>
  <c r="G184" i="32"/>
  <c r="G183" i="32" s="1"/>
  <c r="H184" i="32"/>
  <c r="H183" i="32" s="1"/>
  <c r="F184" i="32"/>
  <c r="F183" i="32" s="1"/>
  <c r="I13" i="32"/>
  <c r="I12" i="32" s="1"/>
  <c r="I11" i="32" s="1"/>
  <c r="J172" i="32"/>
  <c r="J151" i="32"/>
  <c r="J150" i="32" s="1"/>
  <c r="F24" i="32"/>
  <c r="I106" i="32"/>
  <c r="I105" i="32" s="1"/>
  <c r="F35" i="32"/>
  <c r="F55" i="32"/>
  <c r="J83" i="32"/>
  <c r="J82" i="32" s="1"/>
  <c r="F16" i="32"/>
  <c r="F15" i="32" s="1"/>
  <c r="F87" i="32"/>
  <c r="F86" i="32" s="1"/>
  <c r="H18" i="32"/>
  <c r="H17" i="32" s="1"/>
  <c r="F28" i="32"/>
  <c r="D38" i="32"/>
  <c r="G66" i="32"/>
  <c r="D91" i="32"/>
  <c r="F187" i="32"/>
  <c r="D60" i="32"/>
  <c r="D59" i="32" s="1"/>
  <c r="D21" i="32"/>
  <c r="D20" i="32" s="1"/>
  <c r="H30" i="32"/>
  <c r="H29" i="32" s="1"/>
  <c r="E42" i="32"/>
  <c r="E69" i="32"/>
  <c r="E68" i="32" s="1"/>
  <c r="I97" i="32"/>
  <c r="I96" i="32" s="1"/>
  <c r="D202" i="32"/>
  <c r="I36" i="32"/>
  <c r="F32" i="32"/>
  <c r="F50" i="32"/>
  <c r="D74" i="32"/>
  <c r="E102" i="32"/>
  <c r="E101" i="32" s="1"/>
  <c r="D250" i="32"/>
  <c r="D249" i="32" s="1"/>
  <c r="F243" i="32"/>
  <c r="F242" i="32" s="1"/>
  <c r="G27" i="32"/>
  <c r="J21" i="32"/>
  <c r="J20" i="32" s="1"/>
  <c r="G23" i="32"/>
  <c r="E33" i="32"/>
  <c r="I52" i="32"/>
  <c r="G76" i="32"/>
  <c r="I18" i="32"/>
  <c r="I17" i="32" s="1"/>
  <c r="H27" i="32"/>
  <c r="F33" i="32"/>
  <c r="J42" i="32"/>
  <c r="E64" i="32"/>
  <c r="E63" i="32" s="1"/>
  <c r="G81" i="32"/>
  <c r="G80" i="32" s="1"/>
  <c r="I108" i="32"/>
  <c r="I107" i="32" s="1"/>
  <c r="I155" i="32"/>
  <c r="E13" i="32"/>
  <c r="E12" i="32" s="1"/>
  <c r="E11" i="32" s="1"/>
  <c r="J18" i="32"/>
  <c r="J17" i="32" s="1"/>
  <c r="F21" i="32"/>
  <c r="F20" i="32" s="1"/>
  <c r="I23" i="32"/>
  <c r="H24" i="32"/>
  <c r="I27" i="32"/>
  <c r="H28" i="32"/>
  <c r="D30" i="32"/>
  <c r="J30" i="32"/>
  <c r="J29" i="32" s="1"/>
  <c r="H32" i="32"/>
  <c r="G33" i="32"/>
  <c r="J35" i="32"/>
  <c r="D37" i="32"/>
  <c r="J38" i="32"/>
  <c r="I46" i="32"/>
  <c r="I45" i="32" s="1"/>
  <c r="D51" i="32"/>
  <c r="H53" i="32"/>
  <c r="E56" i="32"/>
  <c r="J60" i="32"/>
  <c r="J59" i="32" s="1"/>
  <c r="F64" i="32"/>
  <c r="F63" i="32" s="1"/>
  <c r="F67" i="32"/>
  <c r="J74" i="32"/>
  <c r="H81" i="32"/>
  <c r="H80" i="32" s="1"/>
  <c r="F85" i="32"/>
  <c r="F84" i="32" s="1"/>
  <c r="J91" i="32"/>
  <c r="J90" i="32" s="1"/>
  <c r="H95" i="32"/>
  <c r="H94" i="32" s="1"/>
  <c r="D100" i="32"/>
  <c r="D99" i="32" s="1"/>
  <c r="J108" i="32"/>
  <c r="J107" i="32" s="1"/>
  <c r="I120" i="32"/>
  <c r="I119" i="32" s="1"/>
  <c r="F131" i="32"/>
  <c r="F130" i="32" s="1"/>
  <c r="J155" i="32"/>
  <c r="D167" i="32"/>
  <c r="I176" i="32"/>
  <c r="I175" i="32" s="1"/>
  <c r="D191" i="32"/>
  <c r="D190" i="32" s="1"/>
  <c r="I209" i="32"/>
  <c r="I208" i="32" s="1"/>
  <c r="D238" i="32"/>
  <c r="G219" i="32"/>
  <c r="G218" i="32" s="1"/>
  <c r="F207" i="32"/>
  <c r="F206" i="32" s="1"/>
  <c r="H199" i="32"/>
  <c r="H198" i="32" s="1"/>
  <c r="F194" i="32"/>
  <c r="H189" i="32"/>
  <c r="H188" i="32" s="1"/>
  <c r="F186" i="32"/>
  <c r="D172" i="32"/>
  <c r="I168" i="32"/>
  <c r="H164" i="32"/>
  <c r="G161" i="32"/>
  <c r="G160" i="32" s="1"/>
  <c r="H157" i="32"/>
  <c r="D155" i="32"/>
  <c r="D151" i="32"/>
  <c r="D150" i="32" s="1"/>
  <c r="E147" i="32"/>
  <c r="E146" i="32" s="1"/>
  <c r="E141" i="32"/>
  <c r="E140" i="32" s="1"/>
  <c r="F137" i="32"/>
  <c r="F136" i="32" s="1"/>
  <c r="I133" i="32"/>
  <c r="I132" i="32" s="1"/>
  <c r="E127" i="32"/>
  <c r="E126" i="32" s="1"/>
  <c r="F116" i="32"/>
  <c r="F115" i="32" s="1"/>
  <c r="F112" i="32"/>
  <c r="H108" i="32"/>
  <c r="H107" i="32" s="1"/>
  <c r="G106" i="32"/>
  <c r="G105" i="32" s="1"/>
  <c r="H104" i="32"/>
  <c r="H103" i="32" s="1"/>
  <c r="J102" i="32"/>
  <c r="J101" i="32" s="1"/>
  <c r="H100" i="32"/>
  <c r="H99" i="32" s="1"/>
  <c r="G97" i="32"/>
  <c r="G96" i="32" s="1"/>
  <c r="F95" i="32"/>
  <c r="F94" i="32" s="1"/>
  <c r="E93" i="32"/>
  <c r="E92" i="32" s="1"/>
  <c r="H91" i="32"/>
  <c r="H90" i="32" s="1"/>
  <c r="F89" i="32"/>
  <c r="F88" i="32" s="1"/>
  <c r="J87" i="32"/>
  <c r="J86" i="32" s="1"/>
  <c r="D87" i="32"/>
  <c r="J85" i="32"/>
  <c r="J84" i="32" s="1"/>
  <c r="D85" i="32"/>
  <c r="D84" i="32" s="1"/>
  <c r="H83" i="32"/>
  <c r="H82" i="32" s="1"/>
  <c r="F81" i="32"/>
  <c r="F80" i="32" s="1"/>
  <c r="E78" i="32"/>
  <c r="E77" i="32" s="1"/>
  <c r="E76" i="32"/>
  <c r="F75" i="32"/>
  <c r="H74" i="32"/>
  <c r="E71" i="32"/>
  <c r="E70" i="32" s="1"/>
  <c r="I69" i="32"/>
  <c r="I68" i="32" s="1"/>
  <c r="J67" i="32"/>
  <c r="D67" i="32"/>
  <c r="E66" i="32"/>
  <c r="J64" i="32"/>
  <c r="J63" i="32" s="1"/>
  <c r="D64" i="32"/>
  <c r="D63" i="32" s="1"/>
  <c r="J62" i="32"/>
  <c r="J61" i="32" s="1"/>
  <c r="D62" i="32"/>
  <c r="D61" i="32" s="1"/>
  <c r="H60" i="32"/>
  <c r="H59" i="32" s="1"/>
  <c r="I56" i="32"/>
  <c r="J55" i="32"/>
  <c r="D55" i="32"/>
  <c r="E54" i="32"/>
  <c r="F53" i="32"/>
  <c r="G52" i="32"/>
  <c r="H51" i="32"/>
  <c r="J50" i="32"/>
  <c r="D50" i="32"/>
  <c r="E49" i="32"/>
  <c r="G46" i="32"/>
  <c r="G45" i="32" s="1"/>
  <c r="E44" i="32"/>
  <c r="E43" i="32" s="1"/>
  <c r="I42" i="32"/>
  <c r="J41" i="32"/>
  <c r="D41" i="32"/>
  <c r="H38" i="32"/>
  <c r="I37" i="32"/>
  <c r="F237" i="32"/>
  <c r="D219" i="32"/>
  <c r="D218" i="32" s="1"/>
  <c r="D207" i="32"/>
  <c r="D206" i="32" s="1"/>
  <c r="E199" i="32"/>
  <c r="E198" i="32" s="1"/>
  <c r="J193" i="32"/>
  <c r="G189" i="32"/>
  <c r="G188" i="32" s="1"/>
  <c r="E186" i="32"/>
  <c r="J171" i="32"/>
  <c r="H168" i="32"/>
  <c r="G164" i="32"/>
  <c r="G162" i="32" s="1"/>
  <c r="F161" i="32"/>
  <c r="F160" i="32" s="1"/>
  <c r="G157" i="32"/>
  <c r="D147" i="32"/>
  <c r="D146" i="32" s="1"/>
  <c r="D141" i="32"/>
  <c r="D140" i="32" s="1"/>
  <c r="E137" i="32"/>
  <c r="E136" i="32" s="1"/>
  <c r="H133" i="32"/>
  <c r="H132" i="32" s="1"/>
  <c r="D127" i="32"/>
  <c r="D126" i="32" s="1"/>
  <c r="J122" i="32"/>
  <c r="J121" i="32" s="1"/>
  <c r="E116" i="32"/>
  <c r="E115" i="32" s="1"/>
  <c r="E112" i="32"/>
  <c r="D108" i="32"/>
  <c r="D107" i="32" s="1"/>
  <c r="D106" i="32"/>
  <c r="D105" i="32" s="1"/>
  <c r="G104" i="32"/>
  <c r="G103" i="32" s="1"/>
  <c r="I102" i="32"/>
  <c r="I101" i="32" s="1"/>
  <c r="G100" i="32"/>
  <c r="G99" i="32" s="1"/>
  <c r="F97" i="32"/>
  <c r="F96" i="32" s="1"/>
  <c r="E95" i="32"/>
  <c r="E94" i="32" s="1"/>
  <c r="J93" i="32"/>
  <c r="J92" i="32" s="1"/>
  <c r="D93" i="32"/>
  <c r="D92" i="32" s="1"/>
  <c r="G91" i="32"/>
  <c r="G90" i="32" s="1"/>
  <c r="E89" i="32"/>
  <c r="E88" i="32" s="1"/>
  <c r="I87" i="32"/>
  <c r="I86" i="32" s="1"/>
  <c r="I85" i="32"/>
  <c r="I84" i="32" s="1"/>
  <c r="G83" i="32"/>
  <c r="G82" i="32" s="1"/>
  <c r="E81" i="32"/>
  <c r="E80" i="32" s="1"/>
  <c r="J78" i="32"/>
  <c r="J77" i="32" s="1"/>
  <c r="D78" i="32"/>
  <c r="J76" i="32"/>
  <c r="D76" i="32"/>
  <c r="E75" i="32"/>
  <c r="G74" i="32"/>
  <c r="J71" i="32"/>
  <c r="J70" i="32" s="1"/>
  <c r="D71" i="32"/>
  <c r="D70" i="32" s="1"/>
  <c r="H69" i="32"/>
  <c r="H68" i="32" s="1"/>
  <c r="I67" i="32"/>
  <c r="J66" i="32"/>
  <c r="D66" i="32"/>
  <c r="I64" i="32"/>
  <c r="I63" i="32" s="1"/>
  <c r="I62" i="32"/>
  <c r="I61" i="32" s="1"/>
  <c r="G60" i="32"/>
  <c r="G59" i="32" s="1"/>
  <c r="H56" i="32"/>
  <c r="I55" i="32"/>
  <c r="J54" i="32"/>
  <c r="D54" i="32"/>
  <c r="E53" i="32"/>
  <c r="F52" i="32"/>
  <c r="G51" i="32"/>
  <c r="I50" i="32"/>
  <c r="J49" i="32"/>
  <c r="D49" i="32"/>
  <c r="F46" i="32"/>
  <c r="F45" i="32" s="1"/>
  <c r="J44" i="32"/>
  <c r="J43" i="32" s="1"/>
  <c r="D44" i="32"/>
  <c r="D43" i="32" s="1"/>
  <c r="H42" i="32"/>
  <c r="I41" i="32"/>
  <c r="G38" i="32"/>
  <c r="J281" i="32"/>
  <c r="J280" i="32" s="1"/>
  <c r="J279" i="32" s="1"/>
  <c r="J278" i="32" s="1"/>
  <c r="G232" i="32"/>
  <c r="J211" i="32"/>
  <c r="J210" i="32" s="1"/>
  <c r="D205" i="32"/>
  <c r="D204" i="32" s="1"/>
  <c r="H197" i="32"/>
  <c r="D193" i="32"/>
  <c r="H182" i="32"/>
  <c r="F178" i="32"/>
  <c r="F177" i="32" s="1"/>
  <c r="G174" i="32"/>
  <c r="G173" i="32" s="1"/>
  <c r="E171" i="32"/>
  <c r="J167" i="32"/>
  <c r="I163" i="32"/>
  <c r="I156" i="32"/>
  <c r="G153" i="32"/>
  <c r="G152" i="32" s="1"/>
  <c r="G149" i="32"/>
  <c r="G148" i="32" s="1"/>
  <c r="H145" i="32"/>
  <c r="H144" i="32" s="1"/>
  <c r="I139" i="32"/>
  <c r="I138" i="32" s="1"/>
  <c r="F129" i="32"/>
  <c r="F128" i="32" s="1"/>
  <c r="E122" i="32"/>
  <c r="E121" i="32" s="1"/>
  <c r="G118" i="32"/>
  <c r="G117" i="32" s="1"/>
  <c r="G111" i="32"/>
  <c r="F104" i="32"/>
  <c r="F103" i="32" s="1"/>
  <c r="G102" i="32"/>
  <c r="G101" i="32" s="1"/>
  <c r="F100" i="32"/>
  <c r="F99" i="32" s="1"/>
  <c r="E97" i="32"/>
  <c r="E96" i="32" s="1"/>
  <c r="J95" i="32"/>
  <c r="J94" i="32" s="1"/>
  <c r="D95" i="32"/>
  <c r="D94" i="32" s="1"/>
  <c r="I93" i="32"/>
  <c r="I92" i="32" s="1"/>
  <c r="F91" i="32"/>
  <c r="F90" i="32" s="1"/>
  <c r="J89" i="32"/>
  <c r="J88" i="32" s="1"/>
  <c r="D89" i="32"/>
  <c r="D88" i="32" s="1"/>
  <c r="H87" i="32"/>
  <c r="H86" i="32" s="1"/>
  <c r="H85" i="32"/>
  <c r="H84" i="32" s="1"/>
  <c r="F83" i="32"/>
  <c r="F82" i="32" s="1"/>
  <c r="J81" i="32"/>
  <c r="J80" i="32" s="1"/>
  <c r="D81" i="32"/>
  <c r="D80" i="32" s="1"/>
  <c r="I78" i="32"/>
  <c r="I77" i="32" s="1"/>
  <c r="I76" i="32"/>
  <c r="J75" i="32"/>
  <c r="D75" i="32"/>
  <c r="F74" i="32"/>
  <c r="I71" i="32"/>
  <c r="I70" i="32" s="1"/>
  <c r="G69" i="32"/>
  <c r="G68" i="32" s="1"/>
  <c r="H67" i="32"/>
  <c r="I66" i="32"/>
  <c r="I65" i="32" s="1"/>
  <c r="H64" i="32"/>
  <c r="H63" i="32" s="1"/>
  <c r="H62" i="32"/>
  <c r="H61" i="32" s="1"/>
  <c r="F60" i="32"/>
  <c r="F59" i="32" s="1"/>
  <c r="G56" i="32"/>
  <c r="H55" i="32"/>
  <c r="I54" i="32"/>
  <c r="J53" i="32"/>
  <c r="D53" i="32"/>
  <c r="E52" i="32"/>
  <c r="F51" i="32"/>
  <c r="H50" i="32"/>
  <c r="I49" i="32"/>
  <c r="E46" i="32"/>
  <c r="E45" i="32" s="1"/>
  <c r="I44" i="32"/>
  <c r="I43" i="32" s="1"/>
  <c r="G42" i="32"/>
  <c r="H41" i="32"/>
  <c r="F38" i="32"/>
  <c r="G37" i="32"/>
  <c r="H36" i="32"/>
  <c r="I35" i="32"/>
  <c r="J33" i="32"/>
  <c r="F277" i="32"/>
  <c r="F276" i="32" s="1"/>
  <c r="I229" i="32"/>
  <c r="I228" i="32" s="1"/>
  <c r="H211" i="32"/>
  <c r="H210" i="32" s="1"/>
  <c r="F197" i="32"/>
  <c r="J191" i="32"/>
  <c r="J190" i="32" s="1"/>
  <c r="G182" i="32"/>
  <c r="E178" i="32"/>
  <c r="E177" i="32" s="1"/>
  <c r="F174" i="32"/>
  <c r="F173" i="32" s="1"/>
  <c r="D171" i="32"/>
  <c r="I167" i="32"/>
  <c r="H163" i="32"/>
  <c r="J159" i="32"/>
  <c r="J158" i="32" s="1"/>
  <c r="H156" i="32"/>
  <c r="F153" i="32"/>
  <c r="F152" i="32" s="1"/>
  <c r="F149" i="32"/>
  <c r="F148" i="32" s="1"/>
  <c r="G145" i="32"/>
  <c r="G144" i="32" s="1"/>
  <c r="H139" i="32"/>
  <c r="H138" i="32" s="1"/>
  <c r="J135" i="32"/>
  <c r="J134" i="32" s="1"/>
  <c r="E129" i="32"/>
  <c r="E128" i="32" s="1"/>
  <c r="D122" i="32"/>
  <c r="D121" i="32" s="1"/>
  <c r="F118" i="32"/>
  <c r="F117" i="32" s="1"/>
  <c r="J113" i="32"/>
  <c r="F111" i="32"/>
  <c r="F102" i="32"/>
  <c r="F101" i="32" s="1"/>
  <c r="E100" i="32"/>
  <c r="E99" i="32" s="1"/>
  <c r="J97" i="32"/>
  <c r="J96" i="32" s="1"/>
  <c r="D97" i="32"/>
  <c r="D96" i="32" s="1"/>
  <c r="I95" i="32"/>
  <c r="I94" i="32" s="1"/>
  <c r="H93" i="32"/>
  <c r="H92" i="32" s="1"/>
  <c r="E91" i="32"/>
  <c r="E90" i="32" s="1"/>
  <c r="I89" i="32"/>
  <c r="I88" i="32" s="1"/>
  <c r="G87" i="32"/>
  <c r="G86" i="32" s="1"/>
  <c r="G85" i="32"/>
  <c r="G84" i="32" s="1"/>
  <c r="E83" i="32"/>
  <c r="E82" i="32" s="1"/>
  <c r="I81" i="32"/>
  <c r="I80" i="32" s="1"/>
  <c r="H78" i="32"/>
  <c r="H77" i="32" s="1"/>
  <c r="H76" i="32"/>
  <c r="I75" i="32"/>
  <c r="E74" i="32"/>
  <c r="H71" i="32"/>
  <c r="H70" i="32" s="1"/>
  <c r="F69" i="32"/>
  <c r="F68" i="32" s="1"/>
  <c r="G67" i="32"/>
  <c r="H66" i="32"/>
  <c r="G64" i="32"/>
  <c r="G63" i="32" s="1"/>
  <c r="G62" i="32"/>
  <c r="G61" i="32" s="1"/>
  <c r="E60" i="32"/>
  <c r="E59" i="32" s="1"/>
  <c r="F56" i="32"/>
  <c r="G55" i="32"/>
  <c r="H54" i="32"/>
  <c r="I53" i="32"/>
  <c r="J52" i="32"/>
  <c r="D52" i="32"/>
  <c r="E51" i="32"/>
  <c r="G50" i="32"/>
  <c r="H49" i="32"/>
  <c r="J46" i="32"/>
  <c r="J45" i="32" s="1"/>
  <c r="D46" i="32"/>
  <c r="D45" i="32" s="1"/>
  <c r="H44" i="32"/>
  <c r="H43" i="32" s="1"/>
  <c r="F42" i="32"/>
  <c r="G41" i="32"/>
  <c r="G40" i="32" s="1"/>
  <c r="E38" i="32"/>
  <c r="F37" i="32"/>
  <c r="G36" i="32"/>
  <c r="H35" i="32"/>
  <c r="I33" i="32"/>
  <c r="G16" i="32"/>
  <c r="G15" i="32" s="1"/>
  <c r="G24" i="32"/>
  <c r="G32" i="32"/>
  <c r="I38" i="32"/>
  <c r="G53" i="32"/>
  <c r="E67" i="32"/>
  <c r="E85" i="32"/>
  <c r="E84" i="32" s="1"/>
  <c r="H120" i="32"/>
  <c r="H119" i="32" s="1"/>
  <c r="H176" i="32"/>
  <c r="H175" i="32" s="1"/>
  <c r="D18" i="32"/>
  <c r="D17" i="32" s="1"/>
  <c r="I16" i="32"/>
  <c r="I15" i="32" s="1"/>
  <c r="E18" i="32"/>
  <c r="E17" i="32" s="1"/>
  <c r="G21" i="32"/>
  <c r="G20" i="32" s="1"/>
  <c r="D23" i="32"/>
  <c r="J23" i="32"/>
  <c r="I24" i="32"/>
  <c r="D27" i="32"/>
  <c r="J27" i="32"/>
  <c r="I28" i="32"/>
  <c r="E30" i="32"/>
  <c r="E29" i="32" s="1"/>
  <c r="I32" i="32"/>
  <c r="H33" i="32"/>
  <c r="D36" i="32"/>
  <c r="E37" i="32"/>
  <c r="E41" i="32"/>
  <c r="F44" i="32"/>
  <c r="F43" i="32" s="1"/>
  <c r="F49" i="32"/>
  <c r="I51" i="32"/>
  <c r="F54" i="32"/>
  <c r="J56" i="32"/>
  <c r="E62" i="32"/>
  <c r="E61" i="32" s="1"/>
  <c r="F71" i="32"/>
  <c r="F70" i="32" s="1"/>
  <c r="G75" i="32"/>
  <c r="F78" i="32"/>
  <c r="F77" i="32" s="1"/>
  <c r="G89" i="32"/>
  <c r="G88" i="32" s="1"/>
  <c r="F93" i="32"/>
  <c r="F92" i="32" s="1"/>
  <c r="I100" i="32"/>
  <c r="I99" i="32" s="1"/>
  <c r="I104" i="32"/>
  <c r="I103" i="32" s="1"/>
  <c r="D113" i="32"/>
  <c r="E124" i="32"/>
  <c r="E123" i="32" s="1"/>
  <c r="D135" i="32"/>
  <c r="J147" i="32"/>
  <c r="J146" i="32" s="1"/>
  <c r="D159" i="32"/>
  <c r="D158" i="32" s="1"/>
  <c r="E170" i="32"/>
  <c r="H181" i="32"/>
  <c r="G195" i="32"/>
  <c r="D225" i="32"/>
  <c r="D224" i="32" s="1"/>
  <c r="J13" i="32"/>
  <c r="J12" i="32" s="1"/>
  <c r="J11" i="32" s="1"/>
  <c r="H23" i="32"/>
  <c r="G28" i="32"/>
  <c r="G35" i="32"/>
  <c r="H46" i="32"/>
  <c r="H45" i="32" s="1"/>
  <c r="I60" i="32"/>
  <c r="I59" i="32" s="1"/>
  <c r="I74" i="32"/>
  <c r="G95" i="32"/>
  <c r="G94" i="32" s="1"/>
  <c r="J141" i="32"/>
  <c r="J140" i="32" s="1"/>
  <c r="F13" i="32"/>
  <c r="F12" i="32" s="1"/>
  <c r="F11" i="32" s="1"/>
  <c r="D16" i="32"/>
  <c r="D15" i="32" s="1"/>
  <c r="D14" i="32" s="1"/>
  <c r="F18" i="32"/>
  <c r="F17" i="32" s="1"/>
  <c r="H21" i="32"/>
  <c r="H20" i="32" s="1"/>
  <c r="E23" i="32"/>
  <c r="D24" i="32"/>
  <c r="J24" i="32"/>
  <c r="E27" i="32"/>
  <c r="D28" i="32"/>
  <c r="J28" i="32"/>
  <c r="F30" i="32"/>
  <c r="F29" i="32" s="1"/>
  <c r="D32" i="32"/>
  <c r="J32" i="32"/>
  <c r="D35" i="32"/>
  <c r="E36" i="32"/>
  <c r="H37" i="32"/>
  <c r="F41" i="32"/>
  <c r="G44" i="32"/>
  <c r="G43" i="32" s="1"/>
  <c r="G49" i="32"/>
  <c r="J51" i="32"/>
  <c r="G54" i="32"/>
  <c r="F62" i="32"/>
  <c r="F61" i="32" s="1"/>
  <c r="G71" i="32"/>
  <c r="G70" i="32" s="1"/>
  <c r="H75" i="32"/>
  <c r="G78" i="32"/>
  <c r="G77" i="32" s="1"/>
  <c r="D83" i="32"/>
  <c r="H89" i="32"/>
  <c r="H88" i="32" s="1"/>
  <c r="G93" i="32"/>
  <c r="G92" i="32" s="1"/>
  <c r="J100" i="32"/>
  <c r="J99" i="32" s="1"/>
  <c r="E113" i="32"/>
  <c r="F124" i="32"/>
  <c r="F123" i="32" s="1"/>
  <c r="E135" i="32"/>
  <c r="E134" i="32" s="1"/>
  <c r="E159" i="32"/>
  <c r="E158" i="32" s="1"/>
  <c r="F170" i="32"/>
  <c r="I181" i="32"/>
  <c r="J195" i="32"/>
  <c r="G225" i="32"/>
  <c r="G224" i="32" s="1"/>
  <c r="D13" i="32"/>
  <c r="E21" i="32"/>
  <c r="E20" i="32" s="1"/>
  <c r="I30" i="32"/>
  <c r="I29" i="32" s="1"/>
  <c r="J36" i="32"/>
  <c r="D56" i="32"/>
  <c r="J69" i="32"/>
  <c r="J68" i="32" s="1"/>
  <c r="I91" i="32"/>
  <c r="I90" i="32" s="1"/>
  <c r="E131" i="32"/>
  <c r="E130" i="32" s="1"/>
  <c r="H209" i="32"/>
  <c r="H208" i="32" s="1"/>
  <c r="H16" i="32"/>
  <c r="H15" i="32" s="1"/>
  <c r="G13" i="32"/>
  <c r="G12" i="32" s="1"/>
  <c r="G11" i="32" s="1"/>
  <c r="J16" i="32"/>
  <c r="J15" i="32" s="1"/>
  <c r="H13" i="32"/>
  <c r="H12" i="32" s="1"/>
  <c r="H11" i="32" s="1"/>
  <c r="E16" i="32"/>
  <c r="E15" i="32" s="1"/>
  <c r="G18" i="32"/>
  <c r="G17" i="32" s="1"/>
  <c r="I21" i="32"/>
  <c r="I20" i="32" s="1"/>
  <c r="F23" i="32"/>
  <c r="F22" i="32" s="1"/>
  <c r="E24" i="32"/>
  <c r="F27" i="32"/>
  <c r="F26" i="32" s="1"/>
  <c r="E28" i="32"/>
  <c r="G30" i="32"/>
  <c r="G29" i="32" s="1"/>
  <c r="E32" i="32"/>
  <c r="D33" i="32"/>
  <c r="E35" i="32"/>
  <c r="F36" i="32"/>
  <c r="J37" i="32"/>
  <c r="D42" i="32"/>
  <c r="E50" i="32"/>
  <c r="H52" i="32"/>
  <c r="E55" i="32"/>
  <c r="F66" i="32"/>
  <c r="D69" i="32"/>
  <c r="F76" i="32"/>
  <c r="I83" i="32"/>
  <c r="I82" i="32" s="1"/>
  <c r="E87" i="32"/>
  <c r="E86" i="32" s="1"/>
  <c r="H97" i="32"/>
  <c r="H96" i="32" s="1"/>
  <c r="D102" i="32"/>
  <c r="D101" i="32" s="1"/>
  <c r="H106" i="32"/>
  <c r="H105" i="32" s="1"/>
  <c r="J127" i="32"/>
  <c r="J126" i="32" s="1"/>
  <c r="I151" i="32"/>
  <c r="I150" i="32" s="1"/>
  <c r="I172" i="32"/>
  <c r="E187" i="32"/>
  <c r="J201" i="32"/>
  <c r="D275" i="32"/>
  <c r="D274" i="32" s="1"/>
  <c r="J241" i="32"/>
  <c r="H236" i="32"/>
  <c r="F229" i="32"/>
  <c r="F228" i="32" s="1"/>
  <c r="H223" i="32"/>
  <c r="H222" i="32" s="1"/>
  <c r="E217" i="32"/>
  <c r="E216" i="32" s="1"/>
  <c r="E211" i="32"/>
  <c r="E210" i="32" s="1"/>
  <c r="F209" i="32"/>
  <c r="F208" i="32" s="1"/>
  <c r="G201" i="32"/>
  <c r="D199" i="32"/>
  <c r="D198" i="32" s="1"/>
  <c r="J196" i="32"/>
  <c r="F195" i="32"/>
  <c r="I193" i="32"/>
  <c r="I191" i="32"/>
  <c r="I190" i="32" s="1"/>
  <c r="F189" i="32"/>
  <c r="F188" i="32" s="1"/>
  <c r="D187" i="32"/>
  <c r="D186" i="32"/>
  <c r="F182" i="32"/>
  <c r="G181" i="32"/>
  <c r="J178" i="32"/>
  <c r="J177" i="32" s="1"/>
  <c r="D178" i="32"/>
  <c r="D177" i="32" s="1"/>
  <c r="G176" i="32"/>
  <c r="G175" i="32" s="1"/>
  <c r="E174" i="32"/>
  <c r="E173" i="32" s="1"/>
  <c r="H172" i="32"/>
  <c r="I171" i="32"/>
  <c r="J170" i="32"/>
  <c r="D170" i="32"/>
  <c r="G168" i="32"/>
  <c r="H167" i="32"/>
  <c r="F164" i="32"/>
  <c r="G163" i="32"/>
  <c r="E161" i="32"/>
  <c r="E160" i="32" s="1"/>
  <c r="I159" i="32"/>
  <c r="I158" i="32" s="1"/>
  <c r="F157" i="32"/>
  <c r="G156" i="32"/>
  <c r="H155" i="32"/>
  <c r="E153" i="32"/>
  <c r="E152" i="32" s="1"/>
  <c r="H151" i="32"/>
  <c r="H150" i="32" s="1"/>
  <c r="E149" i="32"/>
  <c r="E148" i="32" s="1"/>
  <c r="I147" i="32"/>
  <c r="I146" i="32" s="1"/>
  <c r="F145" i="32"/>
  <c r="F144" i="32" s="1"/>
  <c r="I141" i="32"/>
  <c r="I140" i="32" s="1"/>
  <c r="G139" i="32"/>
  <c r="G138" i="32" s="1"/>
  <c r="J137" i="32"/>
  <c r="J136" i="32" s="1"/>
  <c r="D137" i="32"/>
  <c r="I135" i="32"/>
  <c r="I134" i="32" s="1"/>
  <c r="G133" i="32"/>
  <c r="G132" i="32" s="1"/>
  <c r="J131" i="32"/>
  <c r="J130" i="32" s="1"/>
  <c r="D131" i="32"/>
  <c r="D130" i="32" s="1"/>
  <c r="J129" i="32"/>
  <c r="J128" i="32" s="1"/>
  <c r="D129" i="32"/>
  <c r="D128" i="32" s="1"/>
  <c r="I127" i="32"/>
  <c r="I126" i="32" s="1"/>
  <c r="J124" i="32"/>
  <c r="J123" i="32" s="1"/>
  <c r="D124" i="32"/>
  <c r="D123" i="32" s="1"/>
  <c r="I122" i="32"/>
  <c r="I121" i="32" s="1"/>
  <c r="G120" i="32"/>
  <c r="G119" i="32" s="1"/>
  <c r="E118" i="32"/>
  <c r="E117" i="32" s="1"/>
  <c r="J116" i="32"/>
  <c r="J115" i="32" s="1"/>
  <c r="D116" i="32"/>
  <c r="D115" i="32" s="1"/>
  <c r="I113" i="32"/>
  <c r="J112" i="32"/>
  <c r="D112" i="32"/>
  <c r="E111" i="32"/>
  <c r="I262" i="32"/>
  <c r="I261" i="32" s="1"/>
  <c r="D241" i="32"/>
  <c r="F234" i="32"/>
  <c r="I227" i="32"/>
  <c r="I226" i="32" s="1"/>
  <c r="E223" i="32"/>
  <c r="E222" i="32" s="1"/>
  <c r="I215" i="32"/>
  <c r="D211" i="32"/>
  <c r="D210" i="32" s="1"/>
  <c r="J205" i="32"/>
  <c r="J204" i="32" s="1"/>
  <c r="J202" i="32"/>
  <c r="F201" i="32"/>
  <c r="H196" i="32"/>
  <c r="D195" i="32"/>
  <c r="H193" i="32"/>
  <c r="H191" i="32"/>
  <c r="H190" i="32" s="1"/>
  <c r="E189" i="32"/>
  <c r="E188" i="32" s="1"/>
  <c r="J187" i="32"/>
  <c r="J186" i="32"/>
  <c r="E182" i="32"/>
  <c r="F181" i="32"/>
  <c r="I178" i="32"/>
  <c r="I177" i="32" s="1"/>
  <c r="F176" i="32"/>
  <c r="F175" i="32" s="1"/>
  <c r="J174" i="32"/>
  <c r="J173" i="32" s="1"/>
  <c r="D174" i="32"/>
  <c r="D173" i="32" s="1"/>
  <c r="G172" i="32"/>
  <c r="H171" i="32"/>
  <c r="I170" i="32"/>
  <c r="F168" i="32"/>
  <c r="G167" i="32"/>
  <c r="E164" i="32"/>
  <c r="F163" i="32"/>
  <c r="J161" i="32"/>
  <c r="J160" i="32" s="1"/>
  <c r="D161" i="32"/>
  <c r="D160" i="32" s="1"/>
  <c r="H159" i="32"/>
  <c r="H158" i="32" s="1"/>
  <c r="E157" i="32"/>
  <c r="F156" i="32"/>
  <c r="G155" i="32"/>
  <c r="J153" i="32"/>
  <c r="J152" i="32" s="1"/>
  <c r="D153" i="32"/>
  <c r="D152" i="32" s="1"/>
  <c r="G151" i="32"/>
  <c r="G150" i="32" s="1"/>
  <c r="J149" i="32"/>
  <c r="J148" i="32" s="1"/>
  <c r="D149" i="32"/>
  <c r="D148" i="32" s="1"/>
  <c r="H147" i="32"/>
  <c r="H146" i="32" s="1"/>
  <c r="E145" i="32"/>
  <c r="E144" i="32" s="1"/>
  <c r="H141" i="32"/>
  <c r="H140" i="32" s="1"/>
  <c r="F139" i="32"/>
  <c r="F138" i="32" s="1"/>
  <c r="I137" i="32"/>
  <c r="I136" i="32" s="1"/>
  <c r="H135" i="32"/>
  <c r="H134" i="32" s="1"/>
  <c r="F133" i="32"/>
  <c r="F132" i="32" s="1"/>
  <c r="I131" i="32"/>
  <c r="I130" i="32" s="1"/>
  <c r="I129" i="32"/>
  <c r="I128" i="32" s="1"/>
  <c r="H127" i="32"/>
  <c r="H126" i="32" s="1"/>
  <c r="I124" i="32"/>
  <c r="I123" i="32" s="1"/>
  <c r="H122" i="32"/>
  <c r="H121" i="32" s="1"/>
  <c r="F120" i="32"/>
  <c r="F119" i="32" s="1"/>
  <c r="J118" i="32"/>
  <c r="J117" i="32" s="1"/>
  <c r="D118" i="32"/>
  <c r="I116" i="32"/>
  <c r="I115" i="32" s="1"/>
  <c r="H113" i="32"/>
  <c r="I112" i="32"/>
  <c r="J111" i="32"/>
  <c r="D111" i="32"/>
  <c r="G108" i="32"/>
  <c r="G107" i="32" s="1"/>
  <c r="F106" i="32"/>
  <c r="F105" i="32" s="1"/>
  <c r="E104" i="32"/>
  <c r="E103" i="32" s="1"/>
  <c r="G260" i="32"/>
  <c r="G259" i="32" s="1"/>
  <c r="F240" i="32"/>
  <c r="H233" i="32"/>
  <c r="F227" i="32"/>
  <c r="F226" i="32" s="1"/>
  <c r="I221" i="32"/>
  <c r="I220" i="32" s="1"/>
  <c r="H214" i="32"/>
  <c r="J207" i="32"/>
  <c r="J206" i="32" s="1"/>
  <c r="H205" i="32"/>
  <c r="H204" i="32" s="1"/>
  <c r="H202" i="32"/>
  <c r="D201" i="32"/>
  <c r="D200" i="32" s="1"/>
  <c r="E196" i="32"/>
  <c r="I194" i="32"/>
  <c r="F193" i="32"/>
  <c r="G191" i="32"/>
  <c r="G190" i="32" s="1"/>
  <c r="D189" i="32"/>
  <c r="D188" i="32" s="1"/>
  <c r="I187" i="32"/>
  <c r="H186" i="32"/>
  <c r="J182" i="32"/>
  <c r="D182" i="32"/>
  <c r="E181" i="32"/>
  <c r="E180" i="32" s="1"/>
  <c r="H178" i="32"/>
  <c r="H177" i="32" s="1"/>
  <c r="E176" i="32"/>
  <c r="E175" i="32" s="1"/>
  <c r="I174" i="32"/>
  <c r="I173" i="32" s="1"/>
  <c r="F172" i="32"/>
  <c r="G171" i="32"/>
  <c r="H170" i="32"/>
  <c r="E168" i="32"/>
  <c r="F167" i="32"/>
  <c r="J164" i="32"/>
  <c r="D164" i="32"/>
  <c r="E163" i="32"/>
  <c r="E162" i="32" s="1"/>
  <c r="I161" i="32"/>
  <c r="I160" i="32" s="1"/>
  <c r="G159" i="32"/>
  <c r="G158" i="32" s="1"/>
  <c r="J157" i="32"/>
  <c r="D157" i="32"/>
  <c r="E156" i="32"/>
  <c r="F155" i="32"/>
  <c r="I153" i="32"/>
  <c r="I152" i="32" s="1"/>
  <c r="F151" i="32"/>
  <c r="F150" i="32" s="1"/>
  <c r="I149" i="32"/>
  <c r="I148" i="32" s="1"/>
  <c r="G147" i="32"/>
  <c r="G146" i="32" s="1"/>
  <c r="J145" i="32"/>
  <c r="J144" i="32" s="1"/>
  <c r="D145" i="32"/>
  <c r="D144" i="32" s="1"/>
  <c r="G141" i="32"/>
  <c r="G140" i="32" s="1"/>
  <c r="E139" i="32"/>
  <c r="E138" i="32" s="1"/>
  <c r="H137" i="32"/>
  <c r="H136" i="32" s="1"/>
  <c r="G135" i="32"/>
  <c r="G134" i="32" s="1"/>
  <c r="E133" i="32"/>
  <c r="E132" i="32" s="1"/>
  <c r="H131" i="32"/>
  <c r="H130" i="32" s="1"/>
  <c r="H129" i="32"/>
  <c r="H128" i="32" s="1"/>
  <c r="G127" i="32"/>
  <c r="G126" i="32" s="1"/>
  <c r="H124" i="32"/>
  <c r="H123" i="32" s="1"/>
  <c r="G122" i="32"/>
  <c r="G121" i="32" s="1"/>
  <c r="E120" i="32"/>
  <c r="E119" i="32" s="1"/>
  <c r="I118" i="32"/>
  <c r="I117" i="32" s="1"/>
  <c r="H116" i="32"/>
  <c r="H115" i="32" s="1"/>
  <c r="G113" i="32"/>
  <c r="H112" i="32"/>
  <c r="I111" i="32"/>
  <c r="F108" i="32"/>
  <c r="F107" i="32" s="1"/>
  <c r="E106" i="32"/>
  <c r="E105" i="32" s="1"/>
  <c r="J104" i="32"/>
  <c r="J103" i="32" s="1"/>
  <c r="D104" i="32"/>
  <c r="D103" i="32" s="1"/>
  <c r="H102" i="32"/>
  <c r="H101" i="32" s="1"/>
  <c r="F252" i="32"/>
  <c r="F251" i="32" s="1"/>
  <c r="J238" i="32"/>
  <c r="J232" i="32"/>
  <c r="J225" i="32"/>
  <c r="J224" i="32" s="1"/>
  <c r="F221" i="32"/>
  <c r="F220" i="32" s="1"/>
  <c r="E214" i="32"/>
  <c r="G207" i="32"/>
  <c r="G206" i="32" s="1"/>
  <c r="E205" i="32"/>
  <c r="E204" i="32" s="1"/>
  <c r="E202" i="32"/>
  <c r="J199" i="32"/>
  <c r="J198" i="32" s="1"/>
  <c r="I197" i="32"/>
  <c r="D196" i="32"/>
  <c r="H194" i="32"/>
  <c r="E193" i="32"/>
  <c r="F191" i="32"/>
  <c r="F190" i="32" s="1"/>
  <c r="J189" i="32"/>
  <c r="J188" i="32" s="1"/>
  <c r="H187" i="32"/>
  <c r="G186" i="32"/>
  <c r="I182" i="32"/>
  <c r="J181" i="32"/>
  <c r="J180" i="32" s="1"/>
  <c r="D181" i="32"/>
  <c r="D180" i="32" s="1"/>
  <c r="G178" i="32"/>
  <c r="G177" i="32" s="1"/>
  <c r="J176" i="32"/>
  <c r="J175" i="32" s="1"/>
  <c r="D176" i="32"/>
  <c r="D175" i="32" s="1"/>
  <c r="H174" i="32"/>
  <c r="H173" i="32" s="1"/>
  <c r="E172" i="32"/>
  <c r="F171" i="32"/>
  <c r="G170" i="32"/>
  <c r="J168" i="32"/>
  <c r="D168" i="32"/>
  <c r="E167" i="32"/>
  <c r="I164" i="32"/>
  <c r="J163" i="32"/>
  <c r="D163" i="32"/>
  <c r="H161" i="32"/>
  <c r="H160" i="32" s="1"/>
  <c r="F159" i="32"/>
  <c r="F158" i="32" s="1"/>
  <c r="I157" i="32"/>
  <c r="J156" i="32"/>
  <c r="D156" i="32"/>
  <c r="E155" i="32"/>
  <c r="H153" i="32"/>
  <c r="H152" i="32" s="1"/>
  <c r="E151" i="32"/>
  <c r="E150" i="32" s="1"/>
  <c r="H149" i="32"/>
  <c r="H148" i="32" s="1"/>
  <c r="F147" i="32"/>
  <c r="F146" i="32" s="1"/>
  <c r="I145" i="32"/>
  <c r="I144" i="32" s="1"/>
  <c r="F141" i="32"/>
  <c r="F140" i="32" s="1"/>
  <c r="J139" i="32"/>
  <c r="J138" i="32" s="1"/>
  <c r="D139" i="32"/>
  <c r="D138" i="32" s="1"/>
  <c r="G137" i="32"/>
  <c r="G136" i="32" s="1"/>
  <c r="F135" i="32"/>
  <c r="F134" i="32" s="1"/>
  <c r="J133" i="32"/>
  <c r="J132" i="32" s="1"/>
  <c r="D133" i="32"/>
  <c r="G131" i="32"/>
  <c r="G130" i="32" s="1"/>
  <c r="G129" i="32"/>
  <c r="G128" i="32" s="1"/>
  <c r="F127" i="32"/>
  <c r="F126" i="32" s="1"/>
  <c r="G124" i="32"/>
  <c r="G123" i="32" s="1"/>
  <c r="F122" i="32"/>
  <c r="F121" i="32" s="1"/>
  <c r="J120" i="32"/>
  <c r="J119" i="32" s="1"/>
  <c r="D120" i="32"/>
  <c r="D119" i="32" s="1"/>
  <c r="H118" i="32"/>
  <c r="H117" i="32" s="1"/>
  <c r="G116" i="32"/>
  <c r="G115" i="32" s="1"/>
  <c r="F113" i="32"/>
  <c r="G112" i="32"/>
  <c r="H111" i="32"/>
  <c r="E108" i="32"/>
  <c r="E107" i="32" s="1"/>
  <c r="J106" i="32"/>
  <c r="J105" i="32" s="1"/>
  <c r="E258" i="32"/>
  <c r="D90" i="32"/>
  <c r="H281" i="32"/>
  <c r="H280" i="32" s="1"/>
  <c r="H279" i="32" s="1"/>
  <c r="H278" i="32" s="1"/>
  <c r="F215" i="32"/>
  <c r="H217" i="32"/>
  <c r="H216" i="32" s="1"/>
  <c r="J219" i="32"/>
  <c r="J218" i="32" s="1"/>
  <c r="J277" i="32"/>
  <c r="J276" i="32" s="1"/>
  <c r="D277" i="32"/>
  <c r="H275" i="32"/>
  <c r="H274" i="32" s="1"/>
  <c r="J264" i="32"/>
  <c r="J263" i="32" s="1"/>
  <c r="D264" i="32"/>
  <c r="H262" i="32"/>
  <c r="H261" i="32" s="1"/>
  <c r="F260" i="32"/>
  <c r="F259" i="32" s="1"/>
  <c r="J258" i="32"/>
  <c r="D258" i="32"/>
  <c r="F257" i="32"/>
  <c r="J255" i="32"/>
  <c r="J254" i="32" s="1"/>
  <c r="D255" i="32"/>
  <c r="J252" i="32"/>
  <c r="J251" i="32" s="1"/>
  <c r="D252" i="32"/>
  <c r="H250" i="32"/>
  <c r="H249" i="32" s="1"/>
  <c r="F248" i="32"/>
  <c r="F247" i="32" s="1"/>
  <c r="J246" i="32"/>
  <c r="J245" i="32" s="1"/>
  <c r="D246" i="32"/>
  <c r="J243" i="32"/>
  <c r="J242" i="32" s="1"/>
  <c r="G281" i="32"/>
  <c r="G280" i="32" s="1"/>
  <c r="G279" i="32" s="1"/>
  <c r="G278" i="32" s="1"/>
  <c r="I277" i="32"/>
  <c r="I276" i="32" s="1"/>
  <c r="G275" i="32"/>
  <c r="G274" i="32" s="1"/>
  <c r="I264" i="32"/>
  <c r="I263" i="32" s="1"/>
  <c r="G262" i="32"/>
  <c r="G261" i="32" s="1"/>
  <c r="E260" i="32"/>
  <c r="E259" i="32" s="1"/>
  <c r="I258" i="32"/>
  <c r="E257" i="32"/>
  <c r="I255" i="32"/>
  <c r="I254" i="32" s="1"/>
  <c r="I252" i="32"/>
  <c r="I251" i="32" s="1"/>
  <c r="G250" i="32"/>
  <c r="G249" i="32" s="1"/>
  <c r="E248" i="32"/>
  <c r="E247" i="32" s="1"/>
  <c r="I246" i="32"/>
  <c r="I245" i="32" s="1"/>
  <c r="I243" i="32"/>
  <c r="I242" i="32" s="1"/>
  <c r="G241" i="32"/>
  <c r="I240" i="32"/>
  <c r="G238" i="32"/>
  <c r="I237" i="32"/>
  <c r="E236" i="32"/>
  <c r="I234" i="32"/>
  <c r="E233" i="32"/>
  <c r="H277" i="32"/>
  <c r="H276" i="32" s="1"/>
  <c r="F275" i="32"/>
  <c r="F274" i="32" s="1"/>
  <c r="H264" i="32"/>
  <c r="H263" i="32" s="1"/>
  <c r="F262" i="32"/>
  <c r="F261" i="32" s="1"/>
  <c r="J260" i="32"/>
  <c r="J259" i="32" s="1"/>
  <c r="D260" i="32"/>
  <c r="H258" i="32"/>
  <c r="J257" i="32"/>
  <c r="D257" i="32"/>
  <c r="H255" i="32"/>
  <c r="H254" i="32" s="1"/>
  <c r="H252" i="32"/>
  <c r="H251" i="32" s="1"/>
  <c r="F250" i="32"/>
  <c r="F249" i="32" s="1"/>
  <c r="J248" i="32"/>
  <c r="J247" i="32" s="1"/>
  <c r="D248" i="32"/>
  <c r="H246" i="32"/>
  <c r="H245" i="32" s="1"/>
  <c r="H243" i="32"/>
  <c r="H242" i="32" s="1"/>
  <c r="F241" i="32"/>
  <c r="H240" i="32"/>
  <c r="F238" i="32"/>
  <c r="H237" i="32"/>
  <c r="J236" i="32"/>
  <c r="D236" i="32"/>
  <c r="H234" i="32"/>
  <c r="J233" i="32"/>
  <c r="D233" i="32"/>
  <c r="G277" i="32"/>
  <c r="G276" i="32" s="1"/>
  <c r="E275" i="32"/>
  <c r="E274" i="32" s="1"/>
  <c r="G264" i="32"/>
  <c r="G263" i="32" s="1"/>
  <c r="E262" i="32"/>
  <c r="E261" i="32" s="1"/>
  <c r="I260" i="32"/>
  <c r="I259" i="32" s="1"/>
  <c r="G258" i="32"/>
  <c r="I257" i="32"/>
  <c r="G255" i="32"/>
  <c r="G254" i="32" s="1"/>
  <c r="G252" i="32"/>
  <c r="G251" i="32" s="1"/>
  <c r="E250" i="32"/>
  <c r="E249" i="32" s="1"/>
  <c r="I248" i="32"/>
  <c r="I247" i="32" s="1"/>
  <c r="G246" i="32"/>
  <c r="G245" i="32" s="1"/>
  <c r="G243" i="32"/>
  <c r="G242" i="32" s="1"/>
  <c r="E241" i="32"/>
  <c r="G240" i="32"/>
  <c r="E238" i="32"/>
  <c r="G237" i="32"/>
  <c r="I236" i="32"/>
  <c r="G234" i="32"/>
  <c r="I233" i="32"/>
  <c r="E232" i="32"/>
  <c r="E229" i="32"/>
  <c r="E228" i="32" s="1"/>
  <c r="J275" i="32"/>
  <c r="J274" i="32" s="1"/>
  <c r="F264" i="32"/>
  <c r="F263" i="32" s="1"/>
  <c r="D262" i="32"/>
  <c r="H257" i="32"/>
  <c r="F255" i="32"/>
  <c r="F254" i="32" s="1"/>
  <c r="J250" i="32"/>
  <c r="J249" i="32" s="1"/>
  <c r="H248" i="32"/>
  <c r="H247" i="32" s="1"/>
  <c r="F246" i="32"/>
  <c r="F245" i="32" s="1"/>
  <c r="G236" i="32"/>
  <c r="G233" i="32"/>
  <c r="F232" i="32"/>
  <c r="H229" i="32"/>
  <c r="H228" i="32" s="1"/>
  <c r="E227" i="32"/>
  <c r="E226" i="32" s="1"/>
  <c r="I225" i="32"/>
  <c r="I224" i="32" s="1"/>
  <c r="G223" i="32"/>
  <c r="G222" i="32" s="1"/>
  <c r="E221" i="32"/>
  <c r="E220" i="32" s="1"/>
  <c r="I219" i="32"/>
  <c r="I218" i="32" s="1"/>
  <c r="G217" i="32"/>
  <c r="G216" i="32" s="1"/>
  <c r="E215" i="32"/>
  <c r="G214" i="32"/>
  <c r="G211" i="32"/>
  <c r="G210" i="32" s="1"/>
  <c r="E209" i="32"/>
  <c r="E208" i="32" s="1"/>
  <c r="I207" i="32"/>
  <c r="I206" i="32" s="1"/>
  <c r="G205" i="32"/>
  <c r="G204" i="32" s="1"/>
  <c r="G202" i="32"/>
  <c r="I201" i="32"/>
  <c r="G199" i="32"/>
  <c r="G198" i="32" s="1"/>
  <c r="E197" i="32"/>
  <c r="G196" i="32"/>
  <c r="I195" i="32"/>
  <c r="E194" i="32"/>
  <c r="G193" i="32"/>
  <c r="E191" i="32"/>
  <c r="I189" i="32"/>
  <c r="I188" i="32" s="1"/>
  <c r="G187" i="32"/>
  <c r="I186" i="32"/>
  <c r="I275" i="32"/>
  <c r="I274" i="32" s="1"/>
  <c r="E264" i="32"/>
  <c r="E263" i="32" s="1"/>
  <c r="G257" i="32"/>
  <c r="E255" i="32"/>
  <c r="E254" i="32" s="1"/>
  <c r="I250" i="32"/>
  <c r="I249" i="32" s="1"/>
  <c r="G248" i="32"/>
  <c r="G247" i="32" s="1"/>
  <c r="E246" i="32"/>
  <c r="E245" i="32" s="1"/>
  <c r="J240" i="32"/>
  <c r="J237" i="32"/>
  <c r="F236" i="32"/>
  <c r="J234" i="32"/>
  <c r="F233" i="32"/>
  <c r="D232" i="32"/>
  <c r="G229" i="32"/>
  <c r="G228" i="32" s="1"/>
  <c r="J227" i="32"/>
  <c r="J226" i="32" s="1"/>
  <c r="D227" i="32"/>
  <c r="H225" i="32"/>
  <c r="H224" i="32" s="1"/>
  <c r="F223" i="32"/>
  <c r="F222" i="32" s="1"/>
  <c r="J221" i="32"/>
  <c r="J220" i="32" s="1"/>
  <c r="D221" i="32"/>
  <c r="H219" i="32"/>
  <c r="H218" i="32" s="1"/>
  <c r="F217" i="32"/>
  <c r="F216" i="32" s="1"/>
  <c r="J215" i="32"/>
  <c r="D215" i="32"/>
  <c r="F214" i="32"/>
  <c r="F211" i="32"/>
  <c r="F210" i="32" s="1"/>
  <c r="J209" i="32"/>
  <c r="J208" i="32" s="1"/>
  <c r="D209" i="32"/>
  <c r="H207" i="32"/>
  <c r="H206" i="32" s="1"/>
  <c r="F205" i="32"/>
  <c r="F204" i="32" s="1"/>
  <c r="F202" i="32"/>
  <c r="H201" i="32"/>
  <c r="F199" i="32"/>
  <c r="F198" i="32" s="1"/>
  <c r="J197" i="32"/>
  <c r="D197" i="32"/>
  <c r="F196" i="32"/>
  <c r="H195" i="32"/>
  <c r="J194" i="32"/>
  <c r="D194" i="32"/>
  <c r="I281" i="32"/>
  <c r="I280" i="32" s="1"/>
  <c r="I279" i="32" s="1"/>
  <c r="I278" i="32" s="1"/>
  <c r="E277" i="32"/>
  <c r="E276" i="32" s="1"/>
  <c r="E252" i="32"/>
  <c r="E251" i="32" s="1"/>
  <c r="E243" i="32"/>
  <c r="E242" i="32" s="1"/>
  <c r="I241" i="32"/>
  <c r="E240" i="32"/>
  <c r="I238" i="32"/>
  <c r="E237" i="32"/>
  <c r="E234" i="32"/>
  <c r="I232" i="32"/>
  <c r="D229" i="32"/>
  <c r="H227" i="32"/>
  <c r="H226" i="32" s="1"/>
  <c r="F225" i="32"/>
  <c r="F224" i="32" s="1"/>
  <c r="J223" i="32"/>
  <c r="J222" i="32" s="1"/>
  <c r="D223" i="32"/>
  <c r="H221" i="32"/>
  <c r="H220" i="32" s="1"/>
  <c r="F219" i="32"/>
  <c r="F218" i="32" s="1"/>
  <c r="J217" i="32"/>
  <c r="J216" i="32" s="1"/>
  <c r="D217" i="32"/>
  <c r="H215" i="32"/>
  <c r="J214" i="32"/>
  <c r="D214" i="32"/>
  <c r="D281" i="32"/>
  <c r="J262" i="32"/>
  <c r="J261" i="32" s="1"/>
  <c r="H260" i="32"/>
  <c r="H259" i="32" s="1"/>
  <c r="F258" i="32"/>
  <c r="D243" i="32"/>
  <c r="H241" i="32"/>
  <c r="D240" i="32"/>
  <c r="H238" i="32"/>
  <c r="D237" i="32"/>
  <c r="D234" i="32"/>
  <c r="H232" i="32"/>
  <c r="J229" i="32"/>
  <c r="J228" i="32" s="1"/>
  <c r="G227" i="32"/>
  <c r="G226" i="32" s="1"/>
  <c r="E225" i="32"/>
  <c r="E224" i="32" s="1"/>
  <c r="I223" i="32"/>
  <c r="I222" i="32" s="1"/>
  <c r="G221" i="32"/>
  <c r="G220" i="32" s="1"/>
  <c r="E219" i="32"/>
  <c r="E218" i="32" s="1"/>
  <c r="I217" i="32"/>
  <c r="I216" i="32" s="1"/>
  <c r="G215" i="32"/>
  <c r="I214" i="32"/>
  <c r="I211" i="32"/>
  <c r="I210" i="32" s="1"/>
  <c r="G209" i="32"/>
  <c r="G208" i="32" s="1"/>
  <c r="E207" i="32"/>
  <c r="E206" i="32" s="1"/>
  <c r="I205" i="32"/>
  <c r="I204" i="32" s="1"/>
  <c r="I202" i="32"/>
  <c r="E201" i="32"/>
  <c r="I199" i="32"/>
  <c r="I198" i="32" s="1"/>
  <c r="G197" i="32"/>
  <c r="I196" i="32"/>
  <c r="E195" i="32"/>
  <c r="G194" i="32"/>
  <c r="F8" i="34"/>
  <c r="F9" i="34" s="1"/>
  <c r="E8" i="34"/>
  <c r="G8" i="34"/>
  <c r="G9" i="34" s="1"/>
  <c r="E281" i="32"/>
  <c r="E280" i="32" s="1"/>
  <c r="E279" i="32" s="1"/>
  <c r="E278" i="32" s="1"/>
  <c r="F281" i="32"/>
  <c r="F280" i="32" s="1"/>
  <c r="F279" i="32" s="1"/>
  <c r="F278" i="32" s="1"/>
  <c r="D22" i="32" l="1"/>
  <c r="D19" i="32" s="1"/>
  <c r="D31" i="32"/>
  <c r="H200" i="32"/>
  <c r="E31" i="32"/>
  <c r="H231" i="32"/>
  <c r="F154" i="32"/>
  <c r="F185" i="32"/>
  <c r="G166" i="32"/>
  <c r="I166" i="32"/>
  <c r="D185" i="32"/>
  <c r="C184" i="32"/>
  <c r="C183" i="32" s="1"/>
  <c r="D183" i="32"/>
  <c r="H14" i="32"/>
  <c r="J169" i="32"/>
  <c r="H162" i="32"/>
  <c r="G200" i="32"/>
  <c r="H166" i="32"/>
  <c r="G110" i="32"/>
  <c r="G109" i="32" s="1"/>
  <c r="G26" i="32"/>
  <c r="G231" i="32"/>
  <c r="I169" i="32"/>
  <c r="H34" i="32"/>
  <c r="F200" i="32"/>
  <c r="E213" i="32"/>
  <c r="E212" i="32" s="1"/>
  <c r="H65" i="32"/>
  <c r="H58" i="32" s="1"/>
  <c r="I185" i="32"/>
  <c r="E22" i="32"/>
  <c r="E19" i="32" s="1"/>
  <c r="H22" i="32"/>
  <c r="H19" i="32" s="1"/>
  <c r="I98" i="32"/>
  <c r="G14" i="32"/>
  <c r="C55" i="32"/>
  <c r="C52" i="32"/>
  <c r="C54" i="32"/>
  <c r="F31" i="32"/>
  <c r="F14" i="32"/>
  <c r="H213" i="32"/>
  <c r="H212" i="32" s="1"/>
  <c r="C187" i="32"/>
  <c r="F235" i="32"/>
  <c r="H256" i="32"/>
  <c r="H253" i="32" s="1"/>
  <c r="E166" i="32"/>
  <c r="H154" i="32"/>
  <c r="G256" i="32"/>
  <c r="G253" i="32" s="1"/>
  <c r="H40" i="32"/>
  <c r="H39" i="32" s="1"/>
  <c r="C60" i="32"/>
  <c r="C59" i="32" s="1"/>
  <c r="J185" i="32"/>
  <c r="C163" i="32"/>
  <c r="G180" i="32"/>
  <c r="F169" i="32"/>
  <c r="C37" i="32"/>
  <c r="H79" i="32"/>
  <c r="C74" i="32"/>
  <c r="G73" i="32"/>
  <c r="G72" i="32" s="1"/>
  <c r="F79" i="32"/>
  <c r="J235" i="32"/>
  <c r="G114" i="32"/>
  <c r="F125" i="32"/>
  <c r="I110" i="32"/>
  <c r="I109" i="32" s="1"/>
  <c r="H185" i="32"/>
  <c r="H125" i="32"/>
  <c r="C168" i="32"/>
  <c r="C113" i="32"/>
  <c r="I125" i="32"/>
  <c r="E200" i="32"/>
  <c r="J203" i="32"/>
  <c r="J154" i="32"/>
  <c r="D34" i="32"/>
  <c r="J239" i="32"/>
  <c r="C178" i="32"/>
  <c r="C177" i="32" s="1"/>
  <c r="I273" i="32"/>
  <c r="I272" i="32" s="1"/>
  <c r="J114" i="32"/>
  <c r="G169" i="32"/>
  <c r="G154" i="32"/>
  <c r="G143" i="32" s="1"/>
  <c r="D169" i="32"/>
  <c r="G22" i="32"/>
  <c r="G19" i="32" s="1"/>
  <c r="C164" i="32"/>
  <c r="C141" i="32"/>
  <c r="C140" i="32" s="1"/>
  <c r="G125" i="32"/>
  <c r="E79" i="32"/>
  <c r="C75" i="32"/>
  <c r="J65" i="32"/>
  <c r="J58" i="32" s="1"/>
  <c r="J79" i="32"/>
  <c r="C41" i="32"/>
  <c r="D48" i="32"/>
  <c r="D47" i="32" s="1"/>
  <c r="H98" i="32"/>
  <c r="C193" i="32"/>
  <c r="C161" i="32"/>
  <c r="C160" i="32" s="1"/>
  <c r="C102" i="32"/>
  <c r="C101" i="32" s="1"/>
  <c r="C44" i="32"/>
  <c r="C43" i="32" s="1"/>
  <c r="C83" i="32"/>
  <c r="C82" i="32" s="1"/>
  <c r="E26" i="32"/>
  <c r="I34" i="32"/>
  <c r="C195" i="32"/>
  <c r="H192" i="32"/>
  <c r="J231" i="32"/>
  <c r="C170" i="32"/>
  <c r="H110" i="32"/>
  <c r="H109" i="32" s="1"/>
  <c r="C133" i="32"/>
  <c r="C132" i="32" s="1"/>
  <c r="E154" i="32"/>
  <c r="E143" i="32" s="1"/>
  <c r="D162" i="32"/>
  <c r="J110" i="32"/>
  <c r="J109" i="32" s="1"/>
  <c r="E48" i="32"/>
  <c r="E47" i="32" s="1"/>
  <c r="J31" i="32"/>
  <c r="C38" i="32"/>
  <c r="H48" i="32"/>
  <c r="H47" i="32" s="1"/>
  <c r="E98" i="32"/>
  <c r="C56" i="32"/>
  <c r="H180" i="32"/>
  <c r="C53" i="32"/>
  <c r="G98" i="32"/>
  <c r="E114" i="32"/>
  <c r="E185" i="32"/>
  <c r="G48" i="32"/>
  <c r="G47" i="32" s="1"/>
  <c r="C67" i="32"/>
  <c r="F110" i="32"/>
  <c r="F109" i="32" s="1"/>
  <c r="D166" i="32"/>
  <c r="E14" i="32"/>
  <c r="J98" i="32"/>
  <c r="F40" i="32"/>
  <c r="F39" i="32" s="1"/>
  <c r="E40" i="32"/>
  <c r="E39" i="32" s="1"/>
  <c r="C28" i="32"/>
  <c r="G65" i="32"/>
  <c r="G58" i="32" s="1"/>
  <c r="C157" i="32"/>
  <c r="C13" i="32"/>
  <c r="C12" i="32" s="1"/>
  <c r="C11" i="32" s="1"/>
  <c r="C71" i="32"/>
  <c r="C70" i="32" s="1"/>
  <c r="C87" i="32"/>
  <c r="C86" i="32" s="1"/>
  <c r="D86" i="32"/>
  <c r="C30" i="32"/>
  <c r="C29" i="32" s="1"/>
  <c r="D29" i="32"/>
  <c r="I192" i="32"/>
  <c r="F239" i="32"/>
  <c r="E256" i="32"/>
  <c r="E253" i="32" s="1"/>
  <c r="C181" i="32"/>
  <c r="D132" i="32"/>
  <c r="C112" i="32"/>
  <c r="C167" i="32"/>
  <c r="C106" i="32"/>
  <c r="C105" i="32" s="1"/>
  <c r="D40" i="32"/>
  <c r="D39" i="32" s="1"/>
  <c r="C35" i="32"/>
  <c r="F98" i="32"/>
  <c r="C27" i="32"/>
  <c r="H114" i="32"/>
  <c r="C139" i="32"/>
  <c r="C138" i="32" s="1"/>
  <c r="C118" i="32"/>
  <c r="C117" i="32" s="1"/>
  <c r="D117" i="32"/>
  <c r="D114" i="32" s="1"/>
  <c r="E34" i="32"/>
  <c r="J14" i="32"/>
  <c r="J26" i="32"/>
  <c r="C91" i="32"/>
  <c r="C90" i="32" s="1"/>
  <c r="G39" i="32"/>
  <c r="I162" i="32"/>
  <c r="C49" i="32"/>
  <c r="F114" i="32"/>
  <c r="C172" i="32"/>
  <c r="J200" i="32"/>
  <c r="I180" i="32"/>
  <c r="C89" i="32"/>
  <c r="C88" i="32" s="1"/>
  <c r="D77" i="32"/>
  <c r="C78" i="32"/>
  <c r="C77" i="32" s="1"/>
  <c r="F192" i="32"/>
  <c r="C238" i="32"/>
  <c r="G203" i="32"/>
  <c r="C234" i="32"/>
  <c r="H203" i="32"/>
  <c r="I203" i="32"/>
  <c r="F231" i="32"/>
  <c r="E231" i="32"/>
  <c r="G239" i="32"/>
  <c r="C159" i="32"/>
  <c r="C158" i="32" s="1"/>
  <c r="C131" i="32"/>
  <c r="C130" i="32" s="1"/>
  <c r="C100" i="32"/>
  <c r="C99" i="32" s="1"/>
  <c r="C151" i="32"/>
  <c r="C150" i="32" s="1"/>
  <c r="C62" i="32"/>
  <c r="C61" i="32" s="1"/>
  <c r="C95" i="32"/>
  <c r="C94" i="32" s="1"/>
  <c r="C81" i="32"/>
  <c r="C80" i="32" s="1"/>
  <c r="C120" i="32"/>
  <c r="C119" i="32" s="1"/>
  <c r="C111" i="32"/>
  <c r="F180" i="32"/>
  <c r="C33" i="32"/>
  <c r="I58" i="32"/>
  <c r="D134" i="32"/>
  <c r="C135" i="32"/>
  <c r="C134" i="32" s="1"/>
  <c r="G79" i="32"/>
  <c r="D26" i="32"/>
  <c r="I14" i="32"/>
  <c r="I31" i="32"/>
  <c r="C42" i="32"/>
  <c r="I79" i="32"/>
  <c r="F73" i="32"/>
  <c r="F72" i="32" s="1"/>
  <c r="J166" i="32"/>
  <c r="J48" i="32"/>
  <c r="J47" i="32" s="1"/>
  <c r="C66" i="32"/>
  <c r="D65" i="32"/>
  <c r="E125" i="32"/>
  <c r="D154" i="32"/>
  <c r="J34" i="32"/>
  <c r="I26" i="32"/>
  <c r="I154" i="32"/>
  <c r="H26" i="32"/>
  <c r="F166" i="32"/>
  <c r="C122" i="32"/>
  <c r="C121" i="32" s="1"/>
  <c r="H169" i="32"/>
  <c r="C16" i="32"/>
  <c r="C15" i="32" s="1"/>
  <c r="C36" i="32"/>
  <c r="C50" i="32"/>
  <c r="C64" i="32"/>
  <c r="C63" i="32" s="1"/>
  <c r="I114" i="32"/>
  <c r="C24" i="32"/>
  <c r="G235" i="32"/>
  <c r="H235" i="32"/>
  <c r="F273" i="32"/>
  <c r="F272" i="32" s="1"/>
  <c r="C211" i="32"/>
  <c r="C210" i="32" s="1"/>
  <c r="C153" i="32"/>
  <c r="C152" i="32" s="1"/>
  <c r="D82" i="32"/>
  <c r="C201" i="32"/>
  <c r="C149" i="32"/>
  <c r="C148" i="32" s="1"/>
  <c r="C127" i="32"/>
  <c r="C126" i="32" s="1"/>
  <c r="C129" i="32"/>
  <c r="C128" i="32" s="1"/>
  <c r="C93" i="32"/>
  <c r="C92" i="32" s="1"/>
  <c r="C32" i="32"/>
  <c r="D98" i="32"/>
  <c r="J162" i="32"/>
  <c r="C171" i="32"/>
  <c r="C145" i="32"/>
  <c r="C144" i="32" s="1"/>
  <c r="C182" i="32"/>
  <c r="C156" i="32"/>
  <c r="D110" i="32"/>
  <c r="D109" i="32" s="1"/>
  <c r="J125" i="32"/>
  <c r="F48" i="32"/>
  <c r="F47" i="32" s="1"/>
  <c r="J22" i="32"/>
  <c r="J19" i="32" s="1"/>
  <c r="G31" i="32"/>
  <c r="E73" i="32"/>
  <c r="E72" i="32" s="1"/>
  <c r="G34" i="32"/>
  <c r="I48" i="32"/>
  <c r="I47" i="32" s="1"/>
  <c r="C76" i="32"/>
  <c r="J40" i="32"/>
  <c r="J39" i="32" s="1"/>
  <c r="H73" i="32"/>
  <c r="H72" i="32" s="1"/>
  <c r="J73" i="32"/>
  <c r="J72" i="32" s="1"/>
  <c r="C51" i="32"/>
  <c r="H31" i="32"/>
  <c r="I22" i="32"/>
  <c r="I19" i="32" s="1"/>
  <c r="E192" i="32"/>
  <c r="C241" i="32"/>
  <c r="H244" i="32"/>
  <c r="C116" i="32"/>
  <c r="C115" i="32" s="1"/>
  <c r="C155" i="32"/>
  <c r="C176" i="32"/>
  <c r="C175" i="32" s="1"/>
  <c r="F162" i="32"/>
  <c r="C137" i="32"/>
  <c r="C136" i="32" s="1"/>
  <c r="D136" i="32"/>
  <c r="I213" i="32"/>
  <c r="I212" i="32" s="1"/>
  <c r="F244" i="32"/>
  <c r="C205" i="32"/>
  <c r="C204" i="32" s="1"/>
  <c r="C97" i="32"/>
  <c r="C96" i="32" s="1"/>
  <c r="C147" i="32"/>
  <c r="C146" i="32" s="1"/>
  <c r="D73" i="32"/>
  <c r="C174" i="32"/>
  <c r="C173" i="32" s="1"/>
  <c r="C124" i="32"/>
  <c r="C123" i="32" s="1"/>
  <c r="C46" i="32"/>
  <c r="C45" i="32" s="1"/>
  <c r="C18" i="32"/>
  <c r="C17" i="32" s="1"/>
  <c r="C108" i="32"/>
  <c r="C107" i="32" s="1"/>
  <c r="C85" i="32"/>
  <c r="C84" i="32" s="1"/>
  <c r="C21" i="32"/>
  <c r="C20" i="32" s="1"/>
  <c r="C104" i="32"/>
  <c r="C103" i="32" s="1"/>
  <c r="D12" i="32"/>
  <c r="D11" i="32" s="1"/>
  <c r="C69" i="32"/>
  <c r="C68" i="32" s="1"/>
  <c r="D68" i="32"/>
  <c r="E110" i="32"/>
  <c r="E109" i="32" s="1"/>
  <c r="E169" i="32"/>
  <c r="C23" i="32"/>
  <c r="I73" i="32"/>
  <c r="I72" i="32" s="1"/>
  <c r="F34" i="32"/>
  <c r="I40" i="32"/>
  <c r="I39" i="32" s="1"/>
  <c r="E65" i="32"/>
  <c r="E58" i="32" s="1"/>
  <c r="F65" i="32"/>
  <c r="F58" i="32" s="1"/>
  <c r="F19" i="32"/>
  <c r="I244" i="32"/>
  <c r="C252" i="32"/>
  <c r="C251" i="32" s="1"/>
  <c r="D251" i="32"/>
  <c r="E9" i="34"/>
  <c r="H8" i="34"/>
  <c r="H9" i="34" s="1"/>
  <c r="C237" i="32"/>
  <c r="E273" i="32"/>
  <c r="E272" i="32" s="1"/>
  <c r="E239" i="32"/>
  <c r="C194" i="32"/>
  <c r="D192" i="32"/>
  <c r="E190" i="32"/>
  <c r="C191" i="32"/>
  <c r="C190" i="32" s="1"/>
  <c r="D261" i="32"/>
  <c r="C262" i="32"/>
  <c r="C261" i="32" s="1"/>
  <c r="I256" i="32"/>
  <c r="I253" i="32" s="1"/>
  <c r="C248" i="32"/>
  <c r="C247" i="32" s="1"/>
  <c r="D247" i="32"/>
  <c r="J256" i="32"/>
  <c r="J253" i="32" s="1"/>
  <c r="C246" i="32"/>
  <c r="C245" i="32" s="1"/>
  <c r="D245" i="32"/>
  <c r="C255" i="32"/>
  <c r="C254" i="32" s="1"/>
  <c r="D254" i="32"/>
  <c r="C275" i="32"/>
  <c r="C274" i="32" s="1"/>
  <c r="C202" i="32"/>
  <c r="C197" i="32"/>
  <c r="C236" i="32"/>
  <c r="D235" i="32"/>
  <c r="E235" i="32"/>
  <c r="C225" i="32"/>
  <c r="C224" i="32" s="1"/>
  <c r="C209" i="32"/>
  <c r="C208" i="32" s="1"/>
  <c r="D208" i="32"/>
  <c r="D203" i="32" s="1"/>
  <c r="C189" i="32"/>
  <c r="C188" i="32" s="1"/>
  <c r="C240" i="32"/>
  <c r="D239" i="32"/>
  <c r="D280" i="32"/>
  <c r="D279" i="32" s="1"/>
  <c r="D278" i="32" s="1"/>
  <c r="C281" i="32"/>
  <c r="C280" i="32" s="1"/>
  <c r="C279" i="32" s="1"/>
  <c r="C278" i="32" s="1"/>
  <c r="C229" i="32"/>
  <c r="C228" i="32" s="1"/>
  <c r="D228" i="32"/>
  <c r="J192" i="32"/>
  <c r="F203" i="32"/>
  <c r="D220" i="32"/>
  <c r="C221" i="32"/>
  <c r="C220" i="32" s="1"/>
  <c r="G192" i="32"/>
  <c r="I200" i="32"/>
  <c r="G213" i="32"/>
  <c r="G212" i="32" s="1"/>
  <c r="I235" i="32"/>
  <c r="G244" i="32"/>
  <c r="C233" i="32"/>
  <c r="I239" i="32"/>
  <c r="J244" i="32"/>
  <c r="C264" i="32"/>
  <c r="C263" i="32" s="1"/>
  <c r="D263" i="32"/>
  <c r="C199" i="32"/>
  <c r="C198" i="32" s="1"/>
  <c r="G185" i="32"/>
  <c r="C277" i="32"/>
  <c r="C276" i="32" s="1"/>
  <c r="D276" i="32"/>
  <c r="D273" i="32" s="1"/>
  <c r="D272" i="32" s="1"/>
  <c r="C257" i="32"/>
  <c r="D256" i="32"/>
  <c r="C214" i="32"/>
  <c r="D213" i="32"/>
  <c r="I231" i="32"/>
  <c r="F213" i="32"/>
  <c r="F212" i="32" s="1"/>
  <c r="C232" i="32"/>
  <c r="D231" i="32"/>
  <c r="E244" i="32"/>
  <c r="J273" i="32"/>
  <c r="J272" i="32" s="1"/>
  <c r="H239" i="32"/>
  <c r="C260" i="32"/>
  <c r="C259" i="32" s="1"/>
  <c r="D259" i="32"/>
  <c r="G273" i="32"/>
  <c r="G272" i="32" s="1"/>
  <c r="F256" i="32"/>
  <c r="F253" i="32" s="1"/>
  <c r="C196" i="32"/>
  <c r="C250" i="32"/>
  <c r="C249" i="32" s="1"/>
  <c r="C217" i="32"/>
  <c r="C216" i="32" s="1"/>
  <c r="D216" i="32"/>
  <c r="D226" i="32"/>
  <c r="C227" i="32"/>
  <c r="C226" i="32" s="1"/>
  <c r="E203" i="32"/>
  <c r="C243" i="32"/>
  <c r="C242" i="32" s="1"/>
  <c r="D242" i="32"/>
  <c r="J213" i="32"/>
  <c r="J212" i="32" s="1"/>
  <c r="C223" i="32"/>
  <c r="C222" i="32" s="1"/>
  <c r="D222" i="32"/>
  <c r="C215" i="32"/>
  <c r="C258" i="32"/>
  <c r="H273" i="32"/>
  <c r="H272" i="32" s="1"/>
  <c r="C219" i="32"/>
  <c r="C218" i="32" s="1"/>
  <c r="C186" i="32"/>
  <c r="C207" i="32"/>
  <c r="C206" i="32" s="1"/>
  <c r="D179" i="32" l="1"/>
  <c r="F179" i="32"/>
  <c r="E179" i="32"/>
  <c r="J179" i="32"/>
  <c r="I179" i="32"/>
  <c r="H179" i="32"/>
  <c r="G165" i="32"/>
  <c r="F25" i="32"/>
  <c r="F10" i="32" s="1"/>
  <c r="F143" i="32"/>
  <c r="I165" i="32"/>
  <c r="H143" i="32"/>
  <c r="H165" i="32"/>
  <c r="J165" i="32"/>
  <c r="J143" i="32"/>
  <c r="F165" i="32"/>
  <c r="C185" i="32"/>
  <c r="H25" i="32"/>
  <c r="H10" i="32" s="1"/>
  <c r="D143" i="32"/>
  <c r="D58" i="32"/>
  <c r="D125" i="32"/>
  <c r="E25" i="32"/>
  <c r="E10" i="32" s="1"/>
  <c r="D165" i="32"/>
  <c r="J230" i="32"/>
  <c r="C65" i="32"/>
  <c r="C58" i="32" s="1"/>
  <c r="F57" i="32"/>
  <c r="E165" i="32"/>
  <c r="D25" i="32"/>
  <c r="D10" i="32" s="1"/>
  <c r="E57" i="32"/>
  <c r="G57" i="32"/>
  <c r="C162" i="32"/>
  <c r="C34" i="32"/>
  <c r="H230" i="32"/>
  <c r="C14" i="32"/>
  <c r="I57" i="32"/>
  <c r="C22" i="32"/>
  <c r="C19" i="32" s="1"/>
  <c r="D79" i="32"/>
  <c r="C73" i="32"/>
  <c r="C72" i="32" s="1"/>
  <c r="G179" i="32"/>
  <c r="C125" i="32"/>
  <c r="C110" i="32"/>
  <c r="C109" i="32" s="1"/>
  <c r="C166" i="32"/>
  <c r="G230" i="32"/>
  <c r="C192" i="32"/>
  <c r="C114" i="32"/>
  <c r="E230" i="32"/>
  <c r="C169" i="32"/>
  <c r="F230" i="32"/>
  <c r="C203" i="32"/>
  <c r="C98" i="32"/>
  <c r="C48" i="32"/>
  <c r="C47" i="32" s="1"/>
  <c r="G25" i="32"/>
  <c r="G10" i="32" s="1"/>
  <c r="C200" i="32"/>
  <c r="C40" i="32"/>
  <c r="C39" i="32" s="1"/>
  <c r="I143" i="32"/>
  <c r="C26" i="32"/>
  <c r="I25" i="32"/>
  <c r="I10" i="32" s="1"/>
  <c r="C235" i="32"/>
  <c r="J57" i="32"/>
  <c r="C79" i="32"/>
  <c r="D244" i="32"/>
  <c r="C239" i="32"/>
  <c r="D212" i="32"/>
  <c r="C273" i="32"/>
  <c r="C272" i="32" s="1"/>
  <c r="D72" i="32"/>
  <c r="C154" i="32"/>
  <c r="C31" i="32"/>
  <c r="H57" i="32"/>
  <c r="J25" i="32"/>
  <c r="J10" i="32" s="1"/>
  <c r="C180" i="32"/>
  <c r="D230" i="32"/>
  <c r="D253" i="32"/>
  <c r="C213" i="32"/>
  <c r="C212" i="32" s="1"/>
  <c r="C231" i="32"/>
  <c r="C256" i="32"/>
  <c r="C253" i="32" s="1"/>
  <c r="I230" i="32"/>
  <c r="C244" i="32"/>
  <c r="E282" i="32" l="1"/>
  <c r="C179" i="32"/>
  <c r="C165" i="32"/>
  <c r="J142" i="32"/>
  <c r="J282" i="32" s="1"/>
  <c r="D142" i="32"/>
  <c r="H142" i="32"/>
  <c r="H282" i="32" s="1"/>
  <c r="I142" i="32"/>
  <c r="I282" i="32" s="1"/>
  <c r="C143" i="32"/>
  <c r="D57" i="32"/>
  <c r="C57" i="32"/>
  <c r="E142" i="32"/>
  <c r="C25" i="32"/>
  <c r="C10" i="32" s="1"/>
  <c r="G142" i="32"/>
  <c r="G282" i="32" s="1"/>
  <c r="C230" i="32"/>
  <c r="F142" i="32"/>
  <c r="F282" i="32" s="1"/>
  <c r="D282" i="32" l="1"/>
  <c r="C142" i="32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N186" i="30"/>
  <c r="S185" i="30"/>
  <c r="R185" i="30"/>
  <c r="P185" i="30"/>
  <c r="R184" i="30"/>
  <c r="S184" i="30" s="1"/>
  <c r="P184" i="30"/>
  <c r="R183" i="30"/>
  <c r="S183" i="30" s="1"/>
  <c r="P183" i="30"/>
  <c r="R182" i="30"/>
  <c r="S182" i="30" s="1"/>
  <c r="P182" i="30"/>
  <c r="R181" i="30"/>
  <c r="S181" i="30" s="1"/>
  <c r="P181" i="30"/>
  <c r="R180" i="30"/>
  <c r="S180" i="30" s="1"/>
  <c r="P180" i="30"/>
  <c r="R179" i="30"/>
  <c r="S179" i="30" s="1"/>
  <c r="P179" i="30"/>
  <c r="R178" i="30"/>
  <c r="S178" i="30" s="1"/>
  <c r="P178" i="30"/>
  <c r="R177" i="30"/>
  <c r="S177" i="30" s="1"/>
  <c r="P177" i="30"/>
  <c r="R176" i="30"/>
  <c r="S176" i="30" s="1"/>
  <c r="P176" i="30"/>
  <c r="R175" i="30"/>
  <c r="S175" i="30" s="1"/>
  <c r="P175" i="30"/>
  <c r="R174" i="30"/>
  <c r="S174" i="30" s="1"/>
  <c r="P174" i="30"/>
  <c r="S173" i="30"/>
  <c r="R173" i="30"/>
  <c r="P173" i="30"/>
  <c r="R172" i="30"/>
  <c r="S172" i="30" s="1"/>
  <c r="P172" i="30"/>
  <c r="R171" i="30"/>
  <c r="S171" i="30" s="1"/>
  <c r="P171" i="30"/>
  <c r="R170" i="30"/>
  <c r="S170" i="30" s="1"/>
  <c r="P170" i="30"/>
  <c r="R169" i="30"/>
  <c r="S169" i="30" s="1"/>
  <c r="P169" i="30"/>
  <c r="R168" i="30"/>
  <c r="S168" i="30" s="1"/>
  <c r="P168" i="30"/>
  <c r="R167" i="30"/>
  <c r="S167" i="30" s="1"/>
  <c r="P167" i="30"/>
  <c r="R166" i="30"/>
  <c r="S166" i="30" s="1"/>
  <c r="P166" i="30"/>
  <c r="R165" i="30"/>
  <c r="S165" i="30" s="1"/>
  <c r="P165" i="30"/>
  <c r="R164" i="30"/>
  <c r="S164" i="30" s="1"/>
  <c r="P164" i="30"/>
  <c r="R163" i="30"/>
  <c r="S163" i="30" s="1"/>
  <c r="P163" i="30"/>
  <c r="R162" i="30"/>
  <c r="S162" i="30" s="1"/>
  <c r="P162" i="30"/>
  <c r="R161" i="30"/>
  <c r="S161" i="30" s="1"/>
  <c r="P161" i="30"/>
  <c r="R160" i="30"/>
  <c r="S160" i="30" s="1"/>
  <c r="P160" i="30"/>
  <c r="R159" i="30"/>
  <c r="S159" i="30" s="1"/>
  <c r="P159" i="30"/>
  <c r="R158" i="30"/>
  <c r="S158" i="30" s="1"/>
  <c r="P158" i="30"/>
  <c r="R157" i="30"/>
  <c r="S157" i="30" s="1"/>
  <c r="P157" i="30"/>
  <c r="R156" i="30"/>
  <c r="S156" i="30" s="1"/>
  <c r="P156" i="30"/>
  <c r="R155" i="30"/>
  <c r="S155" i="30" s="1"/>
  <c r="P155" i="30"/>
  <c r="R154" i="30"/>
  <c r="S154" i="30" s="1"/>
  <c r="P154" i="30"/>
  <c r="R153" i="30"/>
  <c r="S153" i="30" s="1"/>
  <c r="P153" i="30"/>
  <c r="R152" i="30"/>
  <c r="S152" i="30" s="1"/>
  <c r="P152" i="30"/>
  <c r="R151" i="30"/>
  <c r="S151" i="30" s="1"/>
  <c r="P151" i="30"/>
  <c r="R150" i="30"/>
  <c r="S150" i="30" s="1"/>
  <c r="P150" i="30"/>
  <c r="R149" i="30"/>
  <c r="S149" i="30" s="1"/>
  <c r="P149" i="30"/>
  <c r="R148" i="30"/>
  <c r="S148" i="30" s="1"/>
  <c r="P148" i="30"/>
  <c r="R147" i="30"/>
  <c r="S147" i="30" s="1"/>
  <c r="P147" i="30"/>
  <c r="R146" i="30"/>
  <c r="S146" i="30" s="1"/>
  <c r="P146" i="30"/>
  <c r="R145" i="30"/>
  <c r="S145" i="30" s="1"/>
  <c r="P145" i="30"/>
  <c r="R144" i="30"/>
  <c r="S144" i="30" s="1"/>
  <c r="P144" i="30"/>
  <c r="R143" i="30"/>
  <c r="S143" i="30" s="1"/>
  <c r="P143" i="30"/>
  <c r="R142" i="30"/>
  <c r="S142" i="30" s="1"/>
  <c r="P142" i="30"/>
  <c r="R141" i="30"/>
  <c r="S141" i="30" s="1"/>
  <c r="P141" i="30"/>
  <c r="R140" i="30"/>
  <c r="S140" i="30" s="1"/>
  <c r="P140" i="30"/>
  <c r="R139" i="30"/>
  <c r="S139" i="30" s="1"/>
  <c r="P139" i="30"/>
  <c r="R138" i="30"/>
  <c r="S138" i="30" s="1"/>
  <c r="P138" i="30"/>
  <c r="R137" i="30"/>
  <c r="S137" i="30" s="1"/>
  <c r="P137" i="30"/>
  <c r="R136" i="30"/>
  <c r="S136" i="30" s="1"/>
  <c r="P136" i="30"/>
  <c r="R135" i="30"/>
  <c r="S135" i="30" s="1"/>
  <c r="P135" i="30"/>
  <c r="R134" i="30"/>
  <c r="S134" i="30" s="1"/>
  <c r="P134" i="30"/>
  <c r="R133" i="30"/>
  <c r="S133" i="30" s="1"/>
  <c r="P133" i="30"/>
  <c r="R132" i="30"/>
  <c r="S132" i="30" s="1"/>
  <c r="P132" i="30"/>
  <c r="R131" i="30"/>
  <c r="S131" i="30" s="1"/>
  <c r="P131" i="30"/>
  <c r="R130" i="30"/>
  <c r="S130" i="30" s="1"/>
  <c r="P130" i="30"/>
  <c r="R129" i="30"/>
  <c r="S129" i="30" s="1"/>
  <c r="P129" i="30"/>
  <c r="R128" i="30"/>
  <c r="S128" i="30" s="1"/>
  <c r="P128" i="30"/>
  <c r="R127" i="30"/>
  <c r="S127" i="30" s="1"/>
  <c r="P127" i="30"/>
  <c r="R126" i="30"/>
  <c r="S126" i="30" s="1"/>
  <c r="P126" i="30"/>
  <c r="R125" i="30"/>
  <c r="S125" i="30" s="1"/>
  <c r="P125" i="30"/>
  <c r="R124" i="30"/>
  <c r="S124" i="30" s="1"/>
  <c r="P124" i="30"/>
  <c r="R123" i="30"/>
  <c r="S123" i="30" s="1"/>
  <c r="P123" i="30"/>
  <c r="R122" i="30"/>
  <c r="S122" i="30" s="1"/>
  <c r="P122" i="30"/>
  <c r="R121" i="30"/>
  <c r="S121" i="30" s="1"/>
  <c r="P121" i="30"/>
  <c r="R120" i="30"/>
  <c r="S120" i="30" s="1"/>
  <c r="P120" i="30"/>
  <c r="R119" i="30"/>
  <c r="S119" i="30" s="1"/>
  <c r="P119" i="30"/>
  <c r="R118" i="30"/>
  <c r="S118" i="30" s="1"/>
  <c r="P118" i="30"/>
  <c r="R117" i="30"/>
  <c r="S117" i="30" s="1"/>
  <c r="P117" i="30"/>
  <c r="R116" i="30"/>
  <c r="S116" i="30" s="1"/>
  <c r="P116" i="30"/>
  <c r="R115" i="30"/>
  <c r="S115" i="30" s="1"/>
  <c r="P115" i="30"/>
  <c r="R114" i="30"/>
  <c r="S114" i="30" s="1"/>
  <c r="P114" i="30"/>
  <c r="R113" i="30"/>
  <c r="S113" i="30" s="1"/>
  <c r="P113" i="30"/>
  <c r="R112" i="30"/>
  <c r="S112" i="30" s="1"/>
  <c r="P112" i="30"/>
  <c r="R111" i="30"/>
  <c r="S111" i="30" s="1"/>
  <c r="P111" i="30"/>
  <c r="R110" i="30"/>
  <c r="S110" i="30" s="1"/>
  <c r="P110" i="30"/>
  <c r="R109" i="30"/>
  <c r="S109" i="30" s="1"/>
  <c r="P109" i="30"/>
  <c r="R108" i="30"/>
  <c r="S108" i="30" s="1"/>
  <c r="P108" i="30"/>
  <c r="R107" i="30"/>
  <c r="S107" i="30" s="1"/>
  <c r="P107" i="30"/>
  <c r="R106" i="30"/>
  <c r="S106" i="30" s="1"/>
  <c r="P106" i="30"/>
  <c r="R105" i="30"/>
  <c r="S105" i="30" s="1"/>
  <c r="P105" i="30"/>
  <c r="R104" i="30"/>
  <c r="S104" i="30" s="1"/>
  <c r="P104" i="30"/>
  <c r="R103" i="30"/>
  <c r="S103" i="30" s="1"/>
  <c r="P103" i="30"/>
  <c r="R102" i="30"/>
  <c r="S102" i="30" s="1"/>
  <c r="P102" i="30"/>
  <c r="R101" i="30"/>
  <c r="S101" i="30" s="1"/>
  <c r="P101" i="30"/>
  <c r="R100" i="30"/>
  <c r="S100" i="30" s="1"/>
  <c r="P100" i="30"/>
  <c r="R99" i="30"/>
  <c r="S99" i="30" s="1"/>
  <c r="P99" i="30"/>
  <c r="R98" i="30"/>
  <c r="S98" i="30" s="1"/>
  <c r="P98" i="30"/>
  <c r="R97" i="30"/>
  <c r="S97" i="30" s="1"/>
  <c r="P97" i="30"/>
  <c r="S96" i="30"/>
  <c r="R96" i="30"/>
  <c r="P96" i="30"/>
  <c r="S95" i="30"/>
  <c r="R95" i="30"/>
  <c r="P95" i="30"/>
  <c r="S94" i="30"/>
  <c r="R94" i="30"/>
  <c r="P94" i="30"/>
  <c r="S93" i="30"/>
  <c r="R93" i="30"/>
  <c r="P93" i="30"/>
  <c r="S92" i="30"/>
  <c r="R92" i="30"/>
  <c r="P92" i="30"/>
  <c r="S91" i="30"/>
  <c r="R91" i="30"/>
  <c r="P91" i="30"/>
  <c r="S90" i="30"/>
  <c r="R90" i="30"/>
  <c r="P90" i="30"/>
  <c r="S89" i="30"/>
  <c r="R89" i="30"/>
  <c r="P89" i="30"/>
  <c r="S88" i="30"/>
  <c r="R88" i="30"/>
  <c r="P88" i="30"/>
  <c r="S87" i="30"/>
  <c r="R87" i="30"/>
  <c r="P87" i="30"/>
  <c r="S86" i="30"/>
  <c r="R86" i="30"/>
  <c r="P86" i="30"/>
  <c r="S85" i="30"/>
  <c r="R85" i="30"/>
  <c r="P85" i="30"/>
  <c r="S84" i="30"/>
  <c r="R84" i="30"/>
  <c r="P84" i="30"/>
  <c r="S83" i="30"/>
  <c r="R83" i="30"/>
  <c r="P83" i="30"/>
  <c r="S82" i="30"/>
  <c r="R82" i="30"/>
  <c r="P82" i="30"/>
  <c r="S81" i="30"/>
  <c r="R81" i="30"/>
  <c r="P81" i="30"/>
  <c r="S80" i="30"/>
  <c r="R80" i="30"/>
  <c r="P80" i="30"/>
  <c r="S79" i="30"/>
  <c r="R79" i="30"/>
  <c r="P79" i="30"/>
  <c r="S78" i="30"/>
  <c r="R78" i="30"/>
  <c r="P78" i="30"/>
  <c r="S77" i="30"/>
  <c r="R77" i="30"/>
  <c r="P77" i="30"/>
  <c r="S76" i="30"/>
  <c r="R76" i="30"/>
  <c r="P76" i="30"/>
  <c r="S75" i="30"/>
  <c r="R75" i="30"/>
  <c r="P75" i="30"/>
  <c r="S74" i="30"/>
  <c r="R74" i="30"/>
  <c r="P74" i="30"/>
  <c r="S73" i="30"/>
  <c r="R73" i="30"/>
  <c r="P73" i="30"/>
  <c r="S72" i="30"/>
  <c r="R72" i="30"/>
  <c r="P72" i="30"/>
  <c r="S71" i="30"/>
  <c r="R71" i="30"/>
  <c r="P71" i="30"/>
  <c r="S70" i="30"/>
  <c r="R70" i="30"/>
  <c r="P70" i="30"/>
  <c r="S69" i="30"/>
  <c r="R69" i="30"/>
  <c r="P69" i="30"/>
  <c r="S68" i="30"/>
  <c r="R68" i="30"/>
  <c r="P68" i="30"/>
  <c r="S67" i="30"/>
  <c r="R67" i="30"/>
  <c r="P67" i="30"/>
  <c r="S66" i="30"/>
  <c r="R66" i="30"/>
  <c r="P66" i="30"/>
  <c r="S65" i="30"/>
  <c r="R65" i="30"/>
  <c r="P65" i="30"/>
  <c r="R64" i="30"/>
  <c r="S64" i="30" s="1"/>
  <c r="P64" i="30"/>
  <c r="S63" i="30"/>
  <c r="R63" i="30"/>
  <c r="P63" i="30"/>
  <c r="S62" i="30"/>
  <c r="R62" i="30"/>
  <c r="P62" i="30"/>
  <c r="R61" i="30"/>
  <c r="S61" i="30" s="1"/>
  <c r="P61" i="30"/>
  <c r="R60" i="30"/>
  <c r="S60" i="30" s="1"/>
  <c r="P60" i="30"/>
  <c r="R59" i="30"/>
  <c r="S59" i="30" s="1"/>
  <c r="P59" i="30"/>
  <c r="R58" i="30"/>
  <c r="S58" i="30" s="1"/>
  <c r="P58" i="30"/>
  <c r="R57" i="30"/>
  <c r="S57" i="30" s="1"/>
  <c r="P57" i="30"/>
  <c r="S56" i="30"/>
  <c r="R56" i="30"/>
  <c r="P56" i="30"/>
  <c r="R55" i="30"/>
  <c r="S55" i="30" s="1"/>
  <c r="P55" i="30"/>
  <c r="R54" i="30"/>
  <c r="S54" i="30" s="1"/>
  <c r="P54" i="30"/>
  <c r="R53" i="30"/>
  <c r="S53" i="30" s="1"/>
  <c r="P53" i="30"/>
  <c r="R52" i="30"/>
  <c r="S52" i="30" s="1"/>
  <c r="P52" i="30"/>
  <c r="R51" i="30"/>
  <c r="S51" i="30" s="1"/>
  <c r="P51" i="30"/>
  <c r="R50" i="30"/>
  <c r="S50" i="30" s="1"/>
  <c r="P50" i="30"/>
  <c r="R49" i="30"/>
  <c r="S49" i="30" s="1"/>
  <c r="P49" i="30"/>
  <c r="R48" i="30"/>
  <c r="S48" i="30" s="1"/>
  <c r="P48" i="30"/>
  <c r="R47" i="30"/>
  <c r="S47" i="30" s="1"/>
  <c r="P47" i="30"/>
  <c r="R46" i="30"/>
  <c r="S46" i="30" s="1"/>
  <c r="P46" i="30"/>
  <c r="R45" i="30"/>
  <c r="S45" i="30" s="1"/>
  <c r="P45" i="30"/>
  <c r="R44" i="30"/>
  <c r="S44" i="30" s="1"/>
  <c r="P44" i="30"/>
  <c r="R43" i="30"/>
  <c r="S43" i="30" s="1"/>
  <c r="P43" i="30"/>
  <c r="R42" i="30"/>
  <c r="S42" i="30" s="1"/>
  <c r="P42" i="30"/>
  <c r="R41" i="30"/>
  <c r="S41" i="30" s="1"/>
  <c r="P41" i="30"/>
  <c r="R40" i="30"/>
  <c r="S40" i="30" s="1"/>
  <c r="P40" i="30"/>
  <c r="R39" i="30"/>
  <c r="S39" i="30" s="1"/>
  <c r="P39" i="30"/>
  <c r="G52" i="29" s="1"/>
  <c r="R38" i="30"/>
  <c r="S38" i="30" s="1"/>
  <c r="P38" i="30"/>
  <c r="R37" i="30"/>
  <c r="S37" i="30" s="1"/>
  <c r="P37" i="30"/>
  <c r="S36" i="30"/>
  <c r="R36" i="30"/>
  <c r="P36" i="30"/>
  <c r="S35" i="30"/>
  <c r="R35" i="30"/>
  <c r="P35" i="30"/>
  <c r="S34" i="30"/>
  <c r="R34" i="30"/>
  <c r="P34" i="30"/>
  <c r="S33" i="30"/>
  <c r="R33" i="30"/>
  <c r="P33" i="30"/>
  <c r="S32" i="30"/>
  <c r="R32" i="30"/>
  <c r="P32" i="30"/>
  <c r="S31" i="30"/>
  <c r="R31" i="30"/>
  <c r="P31" i="30"/>
  <c r="S30" i="30"/>
  <c r="R30" i="30"/>
  <c r="P30" i="30"/>
  <c r="S29" i="30"/>
  <c r="R29" i="30"/>
  <c r="P29" i="30"/>
  <c r="S28" i="30"/>
  <c r="R28" i="30"/>
  <c r="P28" i="30"/>
  <c r="S27" i="30"/>
  <c r="R27" i="30"/>
  <c r="P27" i="30"/>
  <c r="S26" i="30"/>
  <c r="R26" i="30"/>
  <c r="P26" i="30"/>
  <c r="S25" i="30"/>
  <c r="R25" i="30"/>
  <c r="P25" i="30"/>
  <c r="S24" i="30"/>
  <c r="R24" i="30"/>
  <c r="P24" i="30"/>
  <c r="S23" i="30"/>
  <c r="R23" i="30"/>
  <c r="P23" i="30"/>
  <c r="S22" i="30"/>
  <c r="R22" i="30"/>
  <c r="P22" i="30"/>
  <c r="S21" i="30"/>
  <c r="R21" i="30"/>
  <c r="P21" i="30"/>
  <c r="S20" i="30"/>
  <c r="R20" i="30"/>
  <c r="P20" i="30"/>
  <c r="S19" i="30"/>
  <c r="R19" i="30"/>
  <c r="P19" i="30"/>
  <c r="S18" i="30"/>
  <c r="R18" i="30"/>
  <c r="P18" i="30"/>
  <c r="S17" i="30"/>
  <c r="R17" i="30"/>
  <c r="P17" i="30"/>
  <c r="S16" i="30"/>
  <c r="R16" i="30"/>
  <c r="P16" i="30"/>
  <c r="S15" i="30"/>
  <c r="R15" i="30"/>
  <c r="P15" i="30"/>
  <c r="S14" i="30"/>
  <c r="R14" i="30"/>
  <c r="P14" i="30"/>
  <c r="S13" i="30"/>
  <c r="R13" i="30"/>
  <c r="P13" i="30"/>
  <c r="S12" i="30"/>
  <c r="R12" i="30"/>
  <c r="P12" i="30"/>
  <c r="S11" i="30"/>
  <c r="R11" i="30"/>
  <c r="P11" i="30"/>
  <c r="S10" i="30"/>
  <c r="R10" i="30"/>
  <c r="P10" i="30"/>
  <c r="S9" i="30"/>
  <c r="R9" i="30"/>
  <c r="P9" i="30"/>
  <c r="S8" i="30"/>
  <c r="R8" i="30"/>
  <c r="P8" i="30"/>
  <c r="J58" i="26"/>
  <c r="I58" i="26"/>
  <c r="H58" i="26"/>
  <c r="F58" i="26"/>
  <c r="E58" i="26"/>
  <c r="D58" i="26"/>
  <c r="J69" i="26"/>
  <c r="J68" i="26" s="1"/>
  <c r="I69" i="26"/>
  <c r="I68" i="26" s="1"/>
  <c r="H69" i="26"/>
  <c r="H68" i="26" s="1"/>
  <c r="G69" i="26"/>
  <c r="F69" i="26"/>
  <c r="F68" i="26" s="1"/>
  <c r="E69" i="26"/>
  <c r="E68" i="26" s="1"/>
  <c r="D69" i="26"/>
  <c r="G68" i="26"/>
  <c r="R227" i="27"/>
  <c r="S227" i="27" s="1"/>
  <c r="P227" i="27"/>
  <c r="R226" i="27"/>
  <c r="S226" i="27" s="1"/>
  <c r="P226" i="27"/>
  <c r="R225" i="27"/>
  <c r="S225" i="27" s="1"/>
  <c r="P225" i="27"/>
  <c r="R224" i="27"/>
  <c r="S224" i="27" s="1"/>
  <c r="P224" i="27"/>
  <c r="R223" i="27"/>
  <c r="S223" i="27" s="1"/>
  <c r="P223" i="27"/>
  <c r="R222" i="27"/>
  <c r="S222" i="27" s="1"/>
  <c r="P222" i="27"/>
  <c r="R221" i="27"/>
  <c r="S221" i="27" s="1"/>
  <c r="P221" i="27"/>
  <c r="R220" i="27"/>
  <c r="S220" i="27" s="1"/>
  <c r="P220" i="27"/>
  <c r="R219" i="27"/>
  <c r="S219" i="27" s="1"/>
  <c r="P219" i="27"/>
  <c r="R218" i="27"/>
  <c r="S218" i="27" s="1"/>
  <c r="P218" i="27"/>
  <c r="R217" i="27"/>
  <c r="S217" i="27" s="1"/>
  <c r="P217" i="27"/>
  <c r="R216" i="27"/>
  <c r="S216" i="27" s="1"/>
  <c r="P216" i="27"/>
  <c r="R215" i="27"/>
  <c r="S215" i="27" s="1"/>
  <c r="P215" i="27"/>
  <c r="R214" i="27"/>
  <c r="S214" i="27" s="1"/>
  <c r="P214" i="27"/>
  <c r="R213" i="27"/>
  <c r="S213" i="27" s="1"/>
  <c r="P213" i="27"/>
  <c r="R212" i="27"/>
  <c r="S212" i="27" s="1"/>
  <c r="P212" i="27"/>
  <c r="R211" i="27"/>
  <c r="S211" i="27" s="1"/>
  <c r="P211" i="27"/>
  <c r="R210" i="27"/>
  <c r="S210" i="27" s="1"/>
  <c r="P210" i="27"/>
  <c r="R209" i="27"/>
  <c r="S209" i="27" s="1"/>
  <c r="P209" i="27"/>
  <c r="R208" i="27"/>
  <c r="S208" i="27" s="1"/>
  <c r="P208" i="27"/>
  <c r="R207" i="27"/>
  <c r="S207" i="27" s="1"/>
  <c r="P207" i="27"/>
  <c r="R206" i="27"/>
  <c r="S206" i="27" s="1"/>
  <c r="P206" i="27"/>
  <c r="R205" i="27"/>
  <c r="S205" i="27" s="1"/>
  <c r="P205" i="27"/>
  <c r="R204" i="27"/>
  <c r="S204" i="27" s="1"/>
  <c r="P204" i="27"/>
  <c r="R203" i="27"/>
  <c r="S203" i="27" s="1"/>
  <c r="P203" i="27"/>
  <c r="R202" i="27"/>
  <c r="S202" i="27" s="1"/>
  <c r="P202" i="27"/>
  <c r="R201" i="27"/>
  <c r="S201" i="27" s="1"/>
  <c r="P201" i="27"/>
  <c r="R200" i="27"/>
  <c r="S200" i="27" s="1"/>
  <c r="P200" i="27"/>
  <c r="R199" i="27"/>
  <c r="S199" i="27" s="1"/>
  <c r="P199" i="27"/>
  <c r="R198" i="27"/>
  <c r="S198" i="27" s="1"/>
  <c r="P198" i="27"/>
  <c r="R197" i="27"/>
  <c r="S197" i="27" s="1"/>
  <c r="P197" i="27"/>
  <c r="R196" i="27"/>
  <c r="S196" i="27" s="1"/>
  <c r="P196" i="27"/>
  <c r="R195" i="27"/>
  <c r="S195" i="27" s="1"/>
  <c r="P195" i="27"/>
  <c r="R194" i="27"/>
  <c r="S194" i="27" s="1"/>
  <c r="P194" i="27"/>
  <c r="R193" i="27"/>
  <c r="S193" i="27" s="1"/>
  <c r="P193" i="27"/>
  <c r="R192" i="27"/>
  <c r="S192" i="27" s="1"/>
  <c r="P192" i="27"/>
  <c r="R191" i="27"/>
  <c r="S191" i="27" s="1"/>
  <c r="P191" i="27"/>
  <c r="R190" i="27"/>
  <c r="S190" i="27" s="1"/>
  <c r="P190" i="27"/>
  <c r="R189" i="27"/>
  <c r="S189" i="27" s="1"/>
  <c r="P189" i="27"/>
  <c r="R188" i="27"/>
  <c r="S188" i="27" s="1"/>
  <c r="P188" i="27"/>
  <c r="R187" i="27"/>
  <c r="S187" i="27" s="1"/>
  <c r="P187" i="27"/>
  <c r="R186" i="27"/>
  <c r="S186" i="27" s="1"/>
  <c r="P186" i="27"/>
  <c r="R185" i="27"/>
  <c r="S185" i="27" s="1"/>
  <c r="P185" i="27"/>
  <c r="R184" i="27"/>
  <c r="S184" i="27" s="1"/>
  <c r="P184" i="27"/>
  <c r="R183" i="27"/>
  <c r="S183" i="27" s="1"/>
  <c r="P183" i="27"/>
  <c r="R182" i="27"/>
  <c r="S182" i="27" s="1"/>
  <c r="P182" i="27"/>
  <c r="R181" i="27"/>
  <c r="S181" i="27" s="1"/>
  <c r="P181" i="27"/>
  <c r="R180" i="27"/>
  <c r="S180" i="27" s="1"/>
  <c r="P180" i="27"/>
  <c r="R179" i="27"/>
  <c r="S179" i="27" s="1"/>
  <c r="P179" i="27"/>
  <c r="R178" i="27"/>
  <c r="S178" i="27" s="1"/>
  <c r="P178" i="27"/>
  <c r="R177" i="27"/>
  <c r="S177" i="27" s="1"/>
  <c r="P177" i="27"/>
  <c r="R176" i="27"/>
  <c r="S176" i="27" s="1"/>
  <c r="P176" i="27"/>
  <c r="R175" i="27"/>
  <c r="S175" i="27" s="1"/>
  <c r="P175" i="27"/>
  <c r="R174" i="27"/>
  <c r="S174" i="27" s="1"/>
  <c r="P174" i="27"/>
  <c r="R173" i="27"/>
  <c r="S173" i="27" s="1"/>
  <c r="P173" i="27"/>
  <c r="R172" i="27"/>
  <c r="S172" i="27" s="1"/>
  <c r="P172" i="27"/>
  <c r="C282" i="32" l="1"/>
  <c r="N179" i="33" s="1"/>
  <c r="E27" i="29"/>
  <c r="F42" i="29"/>
  <c r="E35" i="29"/>
  <c r="I163" i="29"/>
  <c r="G163" i="29"/>
  <c r="E163" i="29"/>
  <c r="E162" i="29" s="1"/>
  <c r="J163" i="29"/>
  <c r="H163" i="29"/>
  <c r="F163" i="29"/>
  <c r="D163" i="29"/>
  <c r="I91" i="29"/>
  <c r="I90" i="29" s="1"/>
  <c r="D16" i="29"/>
  <c r="G171" i="29"/>
  <c r="H145" i="29"/>
  <c r="H144" i="29" s="1"/>
  <c r="I258" i="29"/>
  <c r="I257" i="29" s="1"/>
  <c r="J16" i="29"/>
  <c r="J15" i="29" s="1"/>
  <c r="D44" i="29"/>
  <c r="D43" i="29" s="1"/>
  <c r="H53" i="29"/>
  <c r="H102" i="29"/>
  <c r="H101" i="29" s="1"/>
  <c r="E248" i="29"/>
  <c r="E247" i="29" s="1"/>
  <c r="G234" i="29"/>
  <c r="D260" i="29"/>
  <c r="D259" i="29" s="1"/>
  <c r="D36" i="29"/>
  <c r="I18" i="29"/>
  <c r="I17" i="29" s="1"/>
  <c r="J28" i="29"/>
  <c r="J36" i="29"/>
  <c r="J44" i="29"/>
  <c r="J43" i="29" s="1"/>
  <c r="F55" i="29"/>
  <c r="F112" i="29"/>
  <c r="D28" i="29"/>
  <c r="D26" i="29" s="1"/>
  <c r="H21" i="29"/>
  <c r="H20" i="29" s="1"/>
  <c r="H30" i="29"/>
  <c r="H29" i="29" s="1"/>
  <c r="I37" i="29"/>
  <c r="I46" i="29"/>
  <c r="I45" i="29" s="1"/>
  <c r="H64" i="29"/>
  <c r="H63" i="29" s="1"/>
  <c r="J120" i="29"/>
  <c r="J119" i="29" s="1"/>
  <c r="G32" i="29"/>
  <c r="J49" i="29"/>
  <c r="H74" i="29"/>
  <c r="H131" i="29"/>
  <c r="H130" i="29" s="1"/>
  <c r="G23" i="29"/>
  <c r="H38" i="29"/>
  <c r="G13" i="29"/>
  <c r="G12" i="29" s="1"/>
  <c r="G11" i="29" s="1"/>
  <c r="F24" i="29"/>
  <c r="F33" i="29"/>
  <c r="G41" i="29"/>
  <c r="D51" i="29"/>
  <c r="D83" i="29"/>
  <c r="D82" i="29" s="1"/>
  <c r="E16" i="29"/>
  <c r="E15" i="29" s="1"/>
  <c r="H23" i="29"/>
  <c r="H41" i="29"/>
  <c r="D50" i="29"/>
  <c r="D54" i="29"/>
  <c r="G66" i="29"/>
  <c r="E104" i="29"/>
  <c r="E103" i="29" s="1"/>
  <c r="G133" i="29"/>
  <c r="G132" i="29" s="1"/>
  <c r="D21" i="29"/>
  <c r="D20" i="29" s="1"/>
  <c r="J21" i="29"/>
  <c r="J20" i="29" s="1"/>
  <c r="I23" i="29"/>
  <c r="H24" i="29"/>
  <c r="H22" i="29" s="1"/>
  <c r="H19" i="29" s="1"/>
  <c r="G27" i="29"/>
  <c r="F28" i="29"/>
  <c r="D30" i="29"/>
  <c r="D29" i="29" s="1"/>
  <c r="J30" i="29"/>
  <c r="J29" i="29" s="1"/>
  <c r="I32" i="29"/>
  <c r="H33" i="29"/>
  <c r="G35" i="29"/>
  <c r="F36" i="29"/>
  <c r="E37" i="29"/>
  <c r="D38" i="29"/>
  <c r="J38" i="29"/>
  <c r="I41" i="29"/>
  <c r="H42" i="29"/>
  <c r="F44" i="29"/>
  <c r="F43" i="29" s="1"/>
  <c r="D46" i="29"/>
  <c r="D49" i="29"/>
  <c r="E50" i="29"/>
  <c r="H51" i="29"/>
  <c r="I52" i="29"/>
  <c r="F54" i="29"/>
  <c r="D56" i="29"/>
  <c r="H60" i="29"/>
  <c r="H59" i="29" s="1"/>
  <c r="F67" i="29"/>
  <c r="F76" i="29"/>
  <c r="H85" i="29"/>
  <c r="H84" i="29" s="1"/>
  <c r="G95" i="29"/>
  <c r="G94" i="29" s="1"/>
  <c r="G124" i="29"/>
  <c r="G123" i="29" s="1"/>
  <c r="F135" i="29"/>
  <c r="F134" i="29" s="1"/>
  <c r="H151" i="29"/>
  <c r="H150" i="29" s="1"/>
  <c r="F189" i="29"/>
  <c r="F188" i="29" s="1"/>
  <c r="I231" i="29"/>
  <c r="I213" i="29"/>
  <c r="I197" i="29"/>
  <c r="I196" i="29" s="1"/>
  <c r="G185" i="29"/>
  <c r="J174" i="29"/>
  <c r="J173" i="29" s="1"/>
  <c r="I170" i="29"/>
  <c r="J164" i="29"/>
  <c r="I159" i="29"/>
  <c r="I158" i="29" s="1"/>
  <c r="I155" i="29"/>
  <c r="J149" i="29"/>
  <c r="J148" i="29" s="1"/>
  <c r="I147" i="29"/>
  <c r="I146" i="29" s="1"/>
  <c r="G145" i="29"/>
  <c r="G144" i="29" s="1"/>
  <c r="D141" i="29"/>
  <c r="D139" i="29"/>
  <c r="E137" i="29"/>
  <c r="E136" i="29" s="1"/>
  <c r="E135" i="29"/>
  <c r="E134" i="29" s="1"/>
  <c r="F133" i="29"/>
  <c r="F132" i="29" s="1"/>
  <c r="G131" i="29"/>
  <c r="G130" i="29" s="1"/>
  <c r="I129" i="29"/>
  <c r="I128" i="29" s="1"/>
  <c r="J127" i="29"/>
  <c r="J126" i="29" s="1"/>
  <c r="D127" i="29"/>
  <c r="D126" i="29" s="1"/>
  <c r="F124" i="29"/>
  <c r="F123" i="29" s="1"/>
  <c r="G122" i="29"/>
  <c r="G121" i="29" s="1"/>
  <c r="I120" i="29"/>
  <c r="I119" i="29" s="1"/>
  <c r="E118" i="29"/>
  <c r="E117" i="29" s="1"/>
  <c r="G116" i="29"/>
  <c r="G115" i="29" s="1"/>
  <c r="J113" i="29"/>
  <c r="D113" i="29"/>
  <c r="E112" i="29"/>
  <c r="F111" i="29"/>
  <c r="G108" i="29"/>
  <c r="G107" i="29" s="1"/>
  <c r="H106" i="29"/>
  <c r="H105" i="29" s="1"/>
  <c r="J104" i="29"/>
  <c r="J103" i="29" s="1"/>
  <c r="D104" i="29"/>
  <c r="D103" i="29" s="1"/>
  <c r="G102" i="29"/>
  <c r="G101" i="29" s="1"/>
  <c r="H100" i="29"/>
  <c r="H99" i="29" s="1"/>
  <c r="J97" i="29"/>
  <c r="J96" i="29" s="1"/>
  <c r="D97" i="29"/>
  <c r="F95" i="29"/>
  <c r="F94" i="29" s="1"/>
  <c r="G93" i="29"/>
  <c r="G92" i="29" s="1"/>
  <c r="H91" i="29"/>
  <c r="H90" i="29" s="1"/>
  <c r="J89" i="29"/>
  <c r="J88" i="29" s="1"/>
  <c r="D89" i="29"/>
  <c r="D88" i="29" s="1"/>
  <c r="F87" i="29"/>
  <c r="G85" i="29"/>
  <c r="G84" i="29" s="1"/>
  <c r="I83" i="29"/>
  <c r="I82" i="29" s="1"/>
  <c r="F81" i="29"/>
  <c r="I78" i="29"/>
  <c r="I77" i="29" s="1"/>
  <c r="E76" i="29"/>
  <c r="F75" i="29"/>
  <c r="G74" i="29"/>
  <c r="H71" i="29"/>
  <c r="H70" i="29" s="1"/>
  <c r="I69" i="29"/>
  <c r="I68" i="29" s="1"/>
  <c r="E67" i="29"/>
  <c r="F66" i="29"/>
  <c r="G64" i="29"/>
  <c r="G63" i="29" s="1"/>
  <c r="H62" i="29"/>
  <c r="H61" i="29" s="1"/>
  <c r="J60" i="29"/>
  <c r="J59" i="29" s="1"/>
  <c r="D60" i="29"/>
  <c r="G56" i="29"/>
  <c r="H55" i="29"/>
  <c r="I54" i="29"/>
  <c r="J53" i="29"/>
  <c r="D53" i="29"/>
  <c r="E52" i="29"/>
  <c r="F51" i="29"/>
  <c r="G50" i="29"/>
  <c r="H49" i="29"/>
  <c r="F241" i="29"/>
  <c r="F240" i="29" s="1"/>
  <c r="D231" i="29"/>
  <c r="D213" i="29"/>
  <c r="F195" i="29"/>
  <c r="F182" i="29"/>
  <c r="I174" i="29"/>
  <c r="I173" i="29" s="1"/>
  <c r="H170" i="29"/>
  <c r="E164" i="29"/>
  <c r="H159" i="29"/>
  <c r="H158" i="29" s="1"/>
  <c r="H155" i="29"/>
  <c r="F149" i="29"/>
  <c r="F148" i="29" s="1"/>
  <c r="F147" i="29"/>
  <c r="F146" i="29" s="1"/>
  <c r="F145" i="29"/>
  <c r="F144" i="29" s="1"/>
  <c r="J139" i="29"/>
  <c r="J138" i="29" s="1"/>
  <c r="D137" i="29"/>
  <c r="D136" i="29" s="1"/>
  <c r="D135" i="29"/>
  <c r="D134" i="29" s="1"/>
  <c r="E133" i="29"/>
  <c r="E132" i="29" s="1"/>
  <c r="F131" i="29"/>
  <c r="F130" i="29" s="1"/>
  <c r="H129" i="29"/>
  <c r="H128" i="29" s="1"/>
  <c r="I127" i="29"/>
  <c r="I126" i="29" s="1"/>
  <c r="E124" i="29"/>
  <c r="E123" i="29" s="1"/>
  <c r="F122" i="29"/>
  <c r="F121" i="29" s="1"/>
  <c r="H120" i="29"/>
  <c r="H119" i="29" s="1"/>
  <c r="J118" i="29"/>
  <c r="J117" i="29" s="1"/>
  <c r="D118" i="29"/>
  <c r="D117" i="29" s="1"/>
  <c r="F116" i="29"/>
  <c r="F115" i="29" s="1"/>
  <c r="I113" i="29"/>
  <c r="J112" i="29"/>
  <c r="D112" i="29"/>
  <c r="E111" i="29"/>
  <c r="F108" i="29"/>
  <c r="F107" i="29" s="1"/>
  <c r="G106" i="29"/>
  <c r="G105" i="29" s="1"/>
  <c r="I104" i="29"/>
  <c r="I103" i="29" s="1"/>
  <c r="F102" i="29"/>
  <c r="F101" i="29" s="1"/>
  <c r="G100" i="29"/>
  <c r="G99" i="29" s="1"/>
  <c r="I97" i="29"/>
  <c r="I96" i="29" s="1"/>
  <c r="E95" i="29"/>
  <c r="E94" i="29" s="1"/>
  <c r="F93" i="29"/>
  <c r="F92" i="29" s="1"/>
  <c r="G91" i="29"/>
  <c r="G90" i="29" s="1"/>
  <c r="I89" i="29"/>
  <c r="I88" i="29" s="1"/>
  <c r="E87" i="29"/>
  <c r="E86" i="29" s="1"/>
  <c r="F85" i="29"/>
  <c r="F84" i="29" s="1"/>
  <c r="H83" i="29"/>
  <c r="H82" i="29" s="1"/>
  <c r="E81" i="29"/>
  <c r="E80" i="29" s="1"/>
  <c r="H78" i="29"/>
  <c r="H77" i="29" s="1"/>
  <c r="J76" i="29"/>
  <c r="D76" i="29"/>
  <c r="E75" i="29"/>
  <c r="F74" i="29"/>
  <c r="G71" i="29"/>
  <c r="G70" i="29" s="1"/>
  <c r="H69" i="29"/>
  <c r="H68" i="29" s="1"/>
  <c r="J67" i="29"/>
  <c r="D67" i="29"/>
  <c r="E66" i="29"/>
  <c r="F64" i="29"/>
  <c r="F63" i="29" s="1"/>
  <c r="G62" i="29"/>
  <c r="G61" i="29" s="1"/>
  <c r="I60" i="29"/>
  <c r="I59" i="29" s="1"/>
  <c r="F56" i="29"/>
  <c r="G55" i="29"/>
  <c r="H54" i="29"/>
  <c r="I53" i="29"/>
  <c r="J52" i="29"/>
  <c r="D52" i="29"/>
  <c r="E51" i="29"/>
  <c r="F50" i="29"/>
  <c r="G49" i="29"/>
  <c r="H46" i="29"/>
  <c r="H45" i="29" s="1"/>
  <c r="E272" i="29"/>
  <c r="E271" i="29" s="1"/>
  <c r="E270" i="29" s="1"/>
  <c r="E269" i="29" s="1"/>
  <c r="I255" i="29"/>
  <c r="F238" i="29"/>
  <c r="H227" i="29"/>
  <c r="H226" i="29" s="1"/>
  <c r="H209" i="29"/>
  <c r="H208" i="29" s="1"/>
  <c r="H194" i="29"/>
  <c r="J178" i="29"/>
  <c r="J177" i="29" s="1"/>
  <c r="G172" i="29"/>
  <c r="F168" i="29"/>
  <c r="D164" i="29"/>
  <c r="G157" i="29"/>
  <c r="F153" i="29"/>
  <c r="F152" i="29" s="1"/>
  <c r="E149" i="29"/>
  <c r="E148" i="29" s="1"/>
  <c r="E147" i="29"/>
  <c r="E146" i="29" s="1"/>
  <c r="J141" i="29"/>
  <c r="J140" i="29" s="1"/>
  <c r="I139" i="29"/>
  <c r="I138" i="29" s="1"/>
  <c r="J137" i="29"/>
  <c r="J136" i="29" s="1"/>
  <c r="J135" i="29"/>
  <c r="J134" i="29" s="1"/>
  <c r="J133" i="29"/>
  <c r="J132" i="29" s="1"/>
  <c r="D133" i="29"/>
  <c r="E131" i="29"/>
  <c r="E130" i="29" s="1"/>
  <c r="G129" i="29"/>
  <c r="G128" i="29" s="1"/>
  <c r="H127" i="29"/>
  <c r="H126" i="29" s="1"/>
  <c r="J124" i="29"/>
  <c r="J123" i="29" s="1"/>
  <c r="D124" i="29"/>
  <c r="D123" i="29" s="1"/>
  <c r="E122" i="29"/>
  <c r="E121" i="29" s="1"/>
  <c r="G120" i="29"/>
  <c r="G119" i="29" s="1"/>
  <c r="I118" i="29"/>
  <c r="I117" i="29" s="1"/>
  <c r="E116" i="29"/>
  <c r="E115" i="29" s="1"/>
  <c r="H113" i="29"/>
  <c r="I112" i="29"/>
  <c r="J111" i="29"/>
  <c r="D111" i="29"/>
  <c r="E108" i="29"/>
  <c r="E107" i="29" s="1"/>
  <c r="F106" i="29"/>
  <c r="F105" i="29" s="1"/>
  <c r="H104" i="29"/>
  <c r="H103" i="29" s="1"/>
  <c r="E102" i="29"/>
  <c r="E101" i="29" s="1"/>
  <c r="F100" i="29"/>
  <c r="F99" i="29" s="1"/>
  <c r="H97" i="29"/>
  <c r="H96" i="29" s="1"/>
  <c r="J95" i="29"/>
  <c r="J94" i="29" s="1"/>
  <c r="D95" i="29"/>
  <c r="D94" i="29" s="1"/>
  <c r="E93" i="29"/>
  <c r="E92" i="29" s="1"/>
  <c r="F91" i="29"/>
  <c r="F90" i="29" s="1"/>
  <c r="H89" i="29"/>
  <c r="H88" i="29" s="1"/>
  <c r="J87" i="29"/>
  <c r="J86" i="29" s="1"/>
  <c r="D87" i="29"/>
  <c r="D86" i="29" s="1"/>
  <c r="E85" i="29"/>
  <c r="E84" i="29" s="1"/>
  <c r="G83" i="29"/>
  <c r="G82" i="29" s="1"/>
  <c r="J81" i="29"/>
  <c r="J80" i="29" s="1"/>
  <c r="D81" i="29"/>
  <c r="D80" i="29" s="1"/>
  <c r="G78" i="29"/>
  <c r="G77" i="29" s="1"/>
  <c r="I76" i="29"/>
  <c r="J75" i="29"/>
  <c r="D75" i="29"/>
  <c r="E74" i="29"/>
  <c r="E73" i="29" s="1"/>
  <c r="F71" i="29"/>
  <c r="F70" i="29" s="1"/>
  <c r="G69" i="29"/>
  <c r="G68" i="29" s="1"/>
  <c r="I67" i="29"/>
  <c r="J66" i="29"/>
  <c r="D66" i="29"/>
  <c r="D65" i="29" s="1"/>
  <c r="E64" i="29"/>
  <c r="E63" i="29" s="1"/>
  <c r="J236" i="29"/>
  <c r="F223" i="29"/>
  <c r="F222" i="29" s="1"/>
  <c r="G205" i="29"/>
  <c r="G204" i="29" s="1"/>
  <c r="I192" i="29"/>
  <c r="H178" i="29"/>
  <c r="H177" i="29" s="1"/>
  <c r="F172" i="29"/>
  <c r="E168" i="29"/>
  <c r="I161" i="29"/>
  <c r="I160" i="29" s="1"/>
  <c r="F157" i="29"/>
  <c r="E153" i="29"/>
  <c r="E152" i="29" s="1"/>
  <c r="D149" i="29"/>
  <c r="D148" i="29" s="1"/>
  <c r="D147" i="29"/>
  <c r="D146" i="29" s="1"/>
  <c r="G141" i="29"/>
  <c r="G140" i="29" s="1"/>
  <c r="H139" i="29"/>
  <c r="H138" i="29" s="1"/>
  <c r="H137" i="29"/>
  <c r="H136" i="29" s="1"/>
  <c r="I135" i="29"/>
  <c r="I134" i="29" s="1"/>
  <c r="I133" i="29"/>
  <c r="I132" i="29" s="1"/>
  <c r="J131" i="29"/>
  <c r="J130" i="29" s="1"/>
  <c r="D131" i="29"/>
  <c r="D130" i="29" s="1"/>
  <c r="F129" i="29"/>
  <c r="F128" i="29" s="1"/>
  <c r="G127" i="29"/>
  <c r="G126" i="29" s="1"/>
  <c r="I124" i="29"/>
  <c r="I123" i="29" s="1"/>
  <c r="J122" i="29"/>
  <c r="J121" i="29" s="1"/>
  <c r="D122" i="29"/>
  <c r="D121" i="29" s="1"/>
  <c r="F120" i="29"/>
  <c r="F119" i="29" s="1"/>
  <c r="H118" i="29"/>
  <c r="H117" i="29" s="1"/>
  <c r="J116" i="29"/>
  <c r="J115" i="29" s="1"/>
  <c r="D116" i="29"/>
  <c r="D115" i="29" s="1"/>
  <c r="G113" i="29"/>
  <c r="H112" i="29"/>
  <c r="I111" i="29"/>
  <c r="J108" i="29"/>
  <c r="J107" i="29" s="1"/>
  <c r="D108" i="29"/>
  <c r="E106" i="29"/>
  <c r="E105" i="29" s="1"/>
  <c r="G104" i="29"/>
  <c r="G103" i="29" s="1"/>
  <c r="J102" i="29"/>
  <c r="J101" i="29" s="1"/>
  <c r="D102" i="29"/>
  <c r="D101" i="29" s="1"/>
  <c r="E100" i="29"/>
  <c r="E99" i="29" s="1"/>
  <c r="G97" i="29"/>
  <c r="G96" i="29" s="1"/>
  <c r="I95" i="29"/>
  <c r="I94" i="29" s="1"/>
  <c r="J93" i="29"/>
  <c r="J92" i="29" s="1"/>
  <c r="D93" i="29"/>
  <c r="D92" i="29" s="1"/>
  <c r="E91" i="29"/>
  <c r="E90" i="29" s="1"/>
  <c r="G89" i="29"/>
  <c r="G88" i="29" s="1"/>
  <c r="I87" i="29"/>
  <c r="I86" i="29" s="1"/>
  <c r="J85" i="29"/>
  <c r="J84" i="29" s="1"/>
  <c r="D85" i="29"/>
  <c r="F83" i="29"/>
  <c r="F82" i="29" s="1"/>
  <c r="I81" i="29"/>
  <c r="I80" i="29" s="1"/>
  <c r="F78" i="29"/>
  <c r="F77" i="29" s="1"/>
  <c r="H76" i="29"/>
  <c r="I75" i="29"/>
  <c r="J74" i="29"/>
  <c r="D74" i="29"/>
  <c r="E71" i="29"/>
  <c r="E70" i="29" s="1"/>
  <c r="F69" i="29"/>
  <c r="F68" i="29" s="1"/>
  <c r="H67" i="29"/>
  <c r="I66" i="29"/>
  <c r="J64" i="29"/>
  <c r="J63" i="29" s="1"/>
  <c r="D64" i="29"/>
  <c r="E62" i="29"/>
  <c r="E61" i="29" s="1"/>
  <c r="G60" i="29"/>
  <c r="G59" i="29" s="1"/>
  <c r="J248" i="29"/>
  <c r="J247" i="29" s="1"/>
  <c r="E235" i="29"/>
  <c r="H219" i="29"/>
  <c r="H218" i="29" s="1"/>
  <c r="D203" i="29"/>
  <c r="D202" i="29" s="1"/>
  <c r="D192" i="29"/>
  <c r="I176" i="29"/>
  <c r="I175" i="29" s="1"/>
  <c r="H171" i="29"/>
  <c r="G167" i="29"/>
  <c r="H161" i="29"/>
  <c r="H160" i="29" s="1"/>
  <c r="H156" i="29"/>
  <c r="I151" i="29"/>
  <c r="I150" i="29" s="1"/>
  <c r="I145" i="29"/>
  <c r="I144" i="29" s="1"/>
  <c r="F141" i="29"/>
  <c r="F140" i="29" s="1"/>
  <c r="G139" i="29"/>
  <c r="G138" i="29" s="1"/>
  <c r="G137" i="29"/>
  <c r="G136" i="29" s="1"/>
  <c r="H135" i="29"/>
  <c r="H134" i="29" s="1"/>
  <c r="H133" i="29"/>
  <c r="H132" i="29" s="1"/>
  <c r="I131" i="29"/>
  <c r="I130" i="29" s="1"/>
  <c r="E129" i="29"/>
  <c r="E128" i="29" s="1"/>
  <c r="F127" i="29"/>
  <c r="F126" i="29" s="1"/>
  <c r="H124" i="29"/>
  <c r="H123" i="29" s="1"/>
  <c r="I122" i="29"/>
  <c r="I121" i="29" s="1"/>
  <c r="E120" i="29"/>
  <c r="E119" i="29" s="1"/>
  <c r="G118" i="29"/>
  <c r="G117" i="29" s="1"/>
  <c r="I116" i="29"/>
  <c r="I115" i="29" s="1"/>
  <c r="F113" i="29"/>
  <c r="G112" i="29"/>
  <c r="H111" i="29"/>
  <c r="I108" i="29"/>
  <c r="I107" i="29" s="1"/>
  <c r="J106" i="29"/>
  <c r="J105" i="29" s="1"/>
  <c r="D106" i="29"/>
  <c r="F104" i="29"/>
  <c r="F103" i="29" s="1"/>
  <c r="I102" i="29"/>
  <c r="I101" i="29" s="1"/>
  <c r="J100" i="29"/>
  <c r="J99" i="29" s="1"/>
  <c r="D100" i="29"/>
  <c r="F97" i="29"/>
  <c r="F96" i="29" s="1"/>
  <c r="H95" i="29"/>
  <c r="H94" i="29" s="1"/>
  <c r="I93" i="29"/>
  <c r="I92" i="29" s="1"/>
  <c r="J91" i="29"/>
  <c r="J90" i="29" s="1"/>
  <c r="D91" i="29"/>
  <c r="D90" i="29" s="1"/>
  <c r="F89" i="29"/>
  <c r="F88" i="29" s="1"/>
  <c r="H87" i="29"/>
  <c r="H86" i="29" s="1"/>
  <c r="I85" i="29"/>
  <c r="I84" i="29" s="1"/>
  <c r="E83" i="29"/>
  <c r="E82" i="29" s="1"/>
  <c r="H81" i="29"/>
  <c r="H80" i="29" s="1"/>
  <c r="E78" i="29"/>
  <c r="E77" i="29" s="1"/>
  <c r="G76" i="29"/>
  <c r="H75" i="29"/>
  <c r="I74" i="29"/>
  <c r="J71" i="29"/>
  <c r="J70" i="29" s="1"/>
  <c r="D71" i="29"/>
  <c r="D70" i="29" s="1"/>
  <c r="E69" i="29"/>
  <c r="E68" i="29" s="1"/>
  <c r="G67" i="29"/>
  <c r="H66" i="29"/>
  <c r="I64" i="29"/>
  <c r="I63" i="29" s="1"/>
  <c r="J62" i="29"/>
  <c r="J61" i="29" s="1"/>
  <c r="D62" i="29"/>
  <c r="D61" i="29" s="1"/>
  <c r="F60" i="29"/>
  <c r="F59" i="29" s="1"/>
  <c r="I56" i="29"/>
  <c r="J55" i="29"/>
  <c r="D55" i="29"/>
  <c r="E54" i="29"/>
  <c r="D18" i="29"/>
  <c r="D17" i="29" s="1"/>
  <c r="G24" i="29"/>
  <c r="G22" i="29" s="1"/>
  <c r="F35" i="29"/>
  <c r="I38" i="29"/>
  <c r="G42" i="29"/>
  <c r="H52" i="29"/>
  <c r="J83" i="29"/>
  <c r="J82" i="29" s="1"/>
  <c r="H122" i="29"/>
  <c r="H121" i="29" s="1"/>
  <c r="G176" i="29"/>
  <c r="G175" i="29" s="1"/>
  <c r="E18" i="29"/>
  <c r="E17" i="29" s="1"/>
  <c r="E14" i="29" s="1"/>
  <c r="G16" i="29"/>
  <c r="G15" i="29" s="1"/>
  <c r="F18" i="29"/>
  <c r="F17" i="29" s="1"/>
  <c r="E21" i="29"/>
  <c r="E20" i="29" s="1"/>
  <c r="D23" i="29"/>
  <c r="J23" i="29"/>
  <c r="I24" i="29"/>
  <c r="I22" i="29" s="1"/>
  <c r="H27" i="29"/>
  <c r="G28" i="29"/>
  <c r="E30" i="29"/>
  <c r="E29" i="29" s="1"/>
  <c r="D32" i="29"/>
  <c r="J32" i="29"/>
  <c r="I33" i="29"/>
  <c r="I31" i="29" s="1"/>
  <c r="H35" i="29"/>
  <c r="G36" i="29"/>
  <c r="F37" i="29"/>
  <c r="E38" i="29"/>
  <c r="D41" i="29"/>
  <c r="J41" i="29"/>
  <c r="I42" i="29"/>
  <c r="G44" i="29"/>
  <c r="G43" i="29" s="1"/>
  <c r="E46" i="29"/>
  <c r="E45" i="29" s="1"/>
  <c r="E49" i="29"/>
  <c r="H50" i="29"/>
  <c r="I51" i="29"/>
  <c r="E53" i="29"/>
  <c r="G54" i="29"/>
  <c r="E56" i="29"/>
  <c r="D69" i="29"/>
  <c r="D68" i="29" s="1"/>
  <c r="D78" i="29"/>
  <c r="D77" i="29" s="1"/>
  <c r="G87" i="29"/>
  <c r="G86" i="29" s="1"/>
  <c r="E97" i="29"/>
  <c r="E96" i="29" s="1"/>
  <c r="I106" i="29"/>
  <c r="I105" i="29" s="1"/>
  <c r="H116" i="29"/>
  <c r="H115" i="29" s="1"/>
  <c r="E127" i="29"/>
  <c r="E126" i="29" s="1"/>
  <c r="F137" i="29"/>
  <c r="F136" i="29" s="1"/>
  <c r="G156" i="29"/>
  <c r="E199" i="29"/>
  <c r="H13" i="29"/>
  <c r="H12" i="29" s="1"/>
  <c r="H11" i="29" s="1"/>
  <c r="I21" i="29"/>
  <c r="I20" i="29" s="1"/>
  <c r="E28" i="29"/>
  <c r="H32" i="29"/>
  <c r="G33" i="29"/>
  <c r="G31" i="29" s="1"/>
  <c r="J37" i="29"/>
  <c r="E44" i="29"/>
  <c r="E43" i="29" s="1"/>
  <c r="G51" i="29"/>
  <c r="E60" i="29"/>
  <c r="E59" i="29" s="1"/>
  <c r="H93" i="29"/>
  <c r="H92" i="29" s="1"/>
  <c r="J147" i="29"/>
  <c r="J146" i="29" s="1"/>
  <c r="F16" i="29"/>
  <c r="F15" i="29" s="1"/>
  <c r="J13" i="29"/>
  <c r="J12" i="29" s="1"/>
  <c r="J11" i="29" s="1"/>
  <c r="E13" i="29"/>
  <c r="E12" i="29" s="1"/>
  <c r="E11" i="29" s="1"/>
  <c r="H16" i="29"/>
  <c r="H15" i="29" s="1"/>
  <c r="H14" i="29" s="1"/>
  <c r="G18" i="29"/>
  <c r="G17" i="29" s="1"/>
  <c r="F21" i="29"/>
  <c r="F20" i="29" s="1"/>
  <c r="E23" i="29"/>
  <c r="D24" i="29"/>
  <c r="J24" i="29"/>
  <c r="J22" i="29" s="1"/>
  <c r="I27" i="29"/>
  <c r="I26" i="29" s="1"/>
  <c r="H28" i="29"/>
  <c r="F30" i="29"/>
  <c r="F29" i="29" s="1"/>
  <c r="E32" i="29"/>
  <c r="D33" i="29"/>
  <c r="J33" i="29"/>
  <c r="J31" i="29" s="1"/>
  <c r="I35" i="29"/>
  <c r="H36" i="29"/>
  <c r="G37" i="29"/>
  <c r="F38" i="29"/>
  <c r="E41" i="29"/>
  <c r="D42" i="29"/>
  <c r="D40" i="29" s="1"/>
  <c r="J42" i="29"/>
  <c r="H44" i="29"/>
  <c r="H43" i="29" s="1"/>
  <c r="F46" i="29"/>
  <c r="F45" i="29" s="1"/>
  <c r="F49" i="29"/>
  <c r="I50" i="29"/>
  <c r="J51" i="29"/>
  <c r="F53" i="29"/>
  <c r="J54" i="29"/>
  <c r="H56" i="29"/>
  <c r="F62" i="29"/>
  <c r="F61" i="29" s="1"/>
  <c r="J69" i="29"/>
  <c r="J68" i="29" s="1"/>
  <c r="J78" i="29"/>
  <c r="J77" i="29" s="1"/>
  <c r="E89" i="29"/>
  <c r="E88" i="29" s="1"/>
  <c r="H108" i="29"/>
  <c r="H107" i="29" s="1"/>
  <c r="F118" i="29"/>
  <c r="F117" i="29" s="1"/>
  <c r="D129" i="29"/>
  <c r="F139" i="29"/>
  <c r="F138" i="29" s="1"/>
  <c r="F217" i="29"/>
  <c r="F216" i="29" s="1"/>
  <c r="J18" i="29"/>
  <c r="J17" i="29" s="1"/>
  <c r="F27" i="29"/>
  <c r="I30" i="29"/>
  <c r="I29" i="29" s="1"/>
  <c r="E36" i="29"/>
  <c r="D37" i="29"/>
  <c r="J46" i="29"/>
  <c r="J45" i="29" s="1"/>
  <c r="I55" i="29"/>
  <c r="G75" i="29"/>
  <c r="E113" i="29"/>
  <c r="E110" i="29" s="1"/>
  <c r="E109" i="29" s="1"/>
  <c r="I13" i="29"/>
  <c r="I12" i="29" s="1"/>
  <c r="I11" i="29" s="1"/>
  <c r="D13" i="29"/>
  <c r="F13" i="29"/>
  <c r="F12" i="29" s="1"/>
  <c r="F11" i="29" s="1"/>
  <c r="I16" i="29"/>
  <c r="I15" i="29" s="1"/>
  <c r="H18" i="29"/>
  <c r="H17" i="29" s="1"/>
  <c r="G21" i="29"/>
  <c r="G20" i="29" s="1"/>
  <c r="F23" i="29"/>
  <c r="F22" i="29" s="1"/>
  <c r="E24" i="29"/>
  <c r="D27" i="29"/>
  <c r="J27" i="29"/>
  <c r="J26" i="29" s="1"/>
  <c r="I28" i="29"/>
  <c r="G30" i="29"/>
  <c r="G29" i="29" s="1"/>
  <c r="F32" i="29"/>
  <c r="E33" i="29"/>
  <c r="D35" i="29"/>
  <c r="J35" i="29"/>
  <c r="J34" i="29" s="1"/>
  <c r="I36" i="29"/>
  <c r="H37" i="29"/>
  <c r="H34" i="29" s="1"/>
  <c r="G38" i="29"/>
  <c r="F41" i="29"/>
  <c r="F40" i="29" s="1"/>
  <c r="E42" i="29"/>
  <c r="I44" i="29"/>
  <c r="I43" i="29" s="1"/>
  <c r="G46" i="29"/>
  <c r="G45" i="29" s="1"/>
  <c r="I49" i="29"/>
  <c r="J50" i="29"/>
  <c r="F52" i="29"/>
  <c r="G53" i="29"/>
  <c r="E55" i="29"/>
  <c r="J56" i="29"/>
  <c r="I62" i="29"/>
  <c r="I61" i="29" s="1"/>
  <c r="I71" i="29"/>
  <c r="G81" i="29"/>
  <c r="G80" i="29" s="1"/>
  <c r="I100" i="29"/>
  <c r="I99" i="29" s="1"/>
  <c r="I98" i="29" s="1"/>
  <c r="G111" i="29"/>
  <c r="D120" i="29"/>
  <c r="J129" i="29"/>
  <c r="J128" i="29" s="1"/>
  <c r="E141" i="29"/>
  <c r="E140" i="29" s="1"/>
  <c r="F167" i="29"/>
  <c r="G262" i="29"/>
  <c r="G261" i="29" s="1"/>
  <c r="F253" i="29"/>
  <c r="F252" i="29" s="1"/>
  <c r="G268" i="29"/>
  <c r="G267" i="29" s="1"/>
  <c r="F262" i="29"/>
  <c r="F261" i="29" s="1"/>
  <c r="G256" i="29"/>
  <c r="J272" i="29"/>
  <c r="J271" i="29" s="1"/>
  <c r="J270" i="29" s="1"/>
  <c r="J269" i="29" s="1"/>
  <c r="I244" i="29"/>
  <c r="I243" i="29" s="1"/>
  <c r="D22" i="29"/>
  <c r="H26" i="29"/>
  <c r="F26" i="29"/>
  <c r="G26" i="29"/>
  <c r="G149" i="29"/>
  <c r="G148" i="29" s="1"/>
  <c r="D151" i="29"/>
  <c r="D150" i="29" s="1"/>
  <c r="J151" i="29"/>
  <c r="J150" i="29" s="1"/>
  <c r="G153" i="29"/>
  <c r="G152" i="29" s="1"/>
  <c r="D155" i="29"/>
  <c r="J155" i="29"/>
  <c r="I156" i="29"/>
  <c r="H157" i="29"/>
  <c r="D159" i="29"/>
  <c r="J159" i="29"/>
  <c r="J158" i="29" s="1"/>
  <c r="D161" i="29"/>
  <c r="J161" i="29"/>
  <c r="J160" i="29" s="1"/>
  <c r="F164" i="29"/>
  <c r="H167" i="29"/>
  <c r="G168" i="29"/>
  <c r="G166" i="29" s="1"/>
  <c r="D170" i="29"/>
  <c r="J170" i="29"/>
  <c r="I171" i="29"/>
  <c r="H172" i="29"/>
  <c r="J176" i="29"/>
  <c r="J175" i="29" s="1"/>
  <c r="G189" i="29"/>
  <c r="G188" i="29" s="1"/>
  <c r="J192" i="29"/>
  <c r="G195" i="29"/>
  <c r="F199" i="29"/>
  <c r="E203" i="29"/>
  <c r="E202" i="29" s="1"/>
  <c r="I209" i="29"/>
  <c r="I208" i="29" s="1"/>
  <c r="J213" i="29"/>
  <c r="G217" i="29"/>
  <c r="G216" i="29" s="1"/>
  <c r="I227" i="29"/>
  <c r="I226" i="29" s="1"/>
  <c r="J231" i="29"/>
  <c r="F235" i="29"/>
  <c r="G238" i="29"/>
  <c r="G241" i="29"/>
  <c r="G240" i="29" s="1"/>
  <c r="D246" i="29"/>
  <c r="G253" i="29"/>
  <c r="G252" i="29" s="1"/>
  <c r="H256" i="29"/>
  <c r="E260" i="29"/>
  <c r="E259" i="29" s="1"/>
  <c r="H268" i="29"/>
  <c r="H267" i="29" s="1"/>
  <c r="I272" i="29"/>
  <c r="I271" i="29" s="1"/>
  <c r="I270" i="29" s="1"/>
  <c r="I269" i="29" s="1"/>
  <c r="F268" i="29"/>
  <c r="F267" i="29" s="1"/>
  <c r="I266" i="29"/>
  <c r="I265" i="29" s="1"/>
  <c r="E262" i="29"/>
  <c r="E261" i="29" s="1"/>
  <c r="I260" i="29"/>
  <c r="I259" i="29" s="1"/>
  <c r="G258" i="29"/>
  <c r="G257" i="29" s="1"/>
  <c r="F256" i="29"/>
  <c r="G255" i="29"/>
  <c r="G254" i="29" s="1"/>
  <c r="E253" i="29"/>
  <c r="E252" i="29" s="1"/>
  <c r="E250" i="29"/>
  <c r="E249" i="29" s="1"/>
  <c r="I248" i="29"/>
  <c r="I247" i="29" s="1"/>
  <c r="H246" i="29"/>
  <c r="H245" i="29" s="1"/>
  <c r="G244" i="29"/>
  <c r="G243" i="29" s="1"/>
  <c r="E241" i="29"/>
  <c r="E240" i="29" s="1"/>
  <c r="I239" i="29"/>
  <c r="E238" i="29"/>
  <c r="H236" i="29"/>
  <c r="J235" i="29"/>
  <c r="D235" i="29"/>
  <c r="E234" i="29"/>
  <c r="G232" i="29"/>
  <c r="H231" i="29"/>
  <c r="I230" i="29"/>
  <c r="G227" i="29"/>
  <c r="G226" i="29" s="1"/>
  <c r="E225" i="29"/>
  <c r="E224" i="29" s="1"/>
  <c r="J223" i="29"/>
  <c r="J222" i="29" s="1"/>
  <c r="D223" i="29"/>
  <c r="G221" i="29"/>
  <c r="G220" i="29" s="1"/>
  <c r="F219" i="29"/>
  <c r="F218" i="29" s="1"/>
  <c r="E217" i="29"/>
  <c r="E216" i="29" s="1"/>
  <c r="I215" i="29"/>
  <c r="I214" i="29" s="1"/>
  <c r="H213" i="29"/>
  <c r="I212" i="29"/>
  <c r="I211" i="29" s="1"/>
  <c r="G209" i="29"/>
  <c r="G208" i="29" s="1"/>
  <c r="E207" i="29"/>
  <c r="E206" i="29" s="1"/>
  <c r="E205" i="29"/>
  <c r="E204" i="29" s="1"/>
  <c r="I203" i="29"/>
  <c r="I202" i="29" s="1"/>
  <c r="I200" i="29"/>
  <c r="J199" i="29"/>
  <c r="D199" i="29"/>
  <c r="G197" i="29"/>
  <c r="G196" i="29" s="1"/>
  <c r="E195" i="29"/>
  <c r="F194" i="29"/>
  <c r="G193" i="29"/>
  <c r="H192" i="29"/>
  <c r="I191" i="29"/>
  <c r="E189" i="29"/>
  <c r="E188" i="29" s="1"/>
  <c r="E187" i="29"/>
  <c r="E186" i="29" s="1"/>
  <c r="E185" i="29"/>
  <c r="F184" i="29"/>
  <c r="J182" i="29"/>
  <c r="D182" i="29"/>
  <c r="E181" i="29"/>
  <c r="I178" i="29"/>
  <c r="I177" i="29" s="1"/>
  <c r="H176" i="29"/>
  <c r="H175" i="29" s="1"/>
  <c r="H174" i="29"/>
  <c r="H173" i="29" s="1"/>
  <c r="H272" i="29"/>
  <c r="H271" i="29" s="1"/>
  <c r="H270" i="29" s="1"/>
  <c r="H269" i="29" s="1"/>
  <c r="E268" i="29"/>
  <c r="E267" i="29" s="1"/>
  <c r="H266" i="29"/>
  <c r="H265" i="29" s="1"/>
  <c r="J262" i="29"/>
  <c r="J261" i="29" s="1"/>
  <c r="D262" i="29"/>
  <c r="D261" i="29" s="1"/>
  <c r="H260" i="29"/>
  <c r="H259" i="29" s="1"/>
  <c r="F258" i="29"/>
  <c r="F257" i="29" s="1"/>
  <c r="E256" i="29"/>
  <c r="F255" i="29"/>
  <c r="J253" i="29"/>
  <c r="J252" i="29" s="1"/>
  <c r="D253" i="29"/>
  <c r="D252" i="29" s="1"/>
  <c r="J250" i="29"/>
  <c r="J249" i="29" s="1"/>
  <c r="D250" i="29"/>
  <c r="D249" i="29" s="1"/>
  <c r="H248" i="29"/>
  <c r="H247" i="29" s="1"/>
  <c r="G246" i="29"/>
  <c r="G245" i="29" s="1"/>
  <c r="F244" i="29"/>
  <c r="F243" i="29" s="1"/>
  <c r="J241" i="29"/>
  <c r="J240" i="29" s="1"/>
  <c r="D241" i="29"/>
  <c r="D240" i="29" s="1"/>
  <c r="H239" i="29"/>
  <c r="J238" i="29"/>
  <c r="D238" i="29"/>
  <c r="G236" i="29"/>
  <c r="I235" i="29"/>
  <c r="J234" i="29"/>
  <c r="D234" i="29"/>
  <c r="F232" i="29"/>
  <c r="G231" i="29"/>
  <c r="H230" i="29"/>
  <c r="F227" i="29"/>
  <c r="F226" i="29" s="1"/>
  <c r="J225" i="29"/>
  <c r="J224" i="29" s="1"/>
  <c r="D225" i="29"/>
  <c r="D224" i="29" s="1"/>
  <c r="I223" i="29"/>
  <c r="I222" i="29" s="1"/>
  <c r="F221" i="29"/>
  <c r="F220" i="29" s="1"/>
  <c r="E219" i="29"/>
  <c r="E218" i="29" s="1"/>
  <c r="J217" i="29"/>
  <c r="J216" i="29" s="1"/>
  <c r="D217" i="29"/>
  <c r="H215" i="29"/>
  <c r="H214" i="29" s="1"/>
  <c r="G213" i="29"/>
  <c r="H212" i="29"/>
  <c r="F209" i="29"/>
  <c r="F208" i="29" s="1"/>
  <c r="J207" i="29"/>
  <c r="J206" i="29" s="1"/>
  <c r="D207" i="29"/>
  <c r="J205" i="29"/>
  <c r="J204" i="29" s="1"/>
  <c r="D205" i="29"/>
  <c r="D204" i="29" s="1"/>
  <c r="H203" i="29"/>
  <c r="H202" i="29" s="1"/>
  <c r="H200" i="29"/>
  <c r="I199" i="29"/>
  <c r="F197" i="29"/>
  <c r="F196" i="29" s="1"/>
  <c r="J195" i="29"/>
  <c r="D195" i="29"/>
  <c r="E194" i="29"/>
  <c r="F193" i="29"/>
  <c r="G192" i="29"/>
  <c r="H191" i="29"/>
  <c r="J189" i="29"/>
  <c r="J188" i="29" s="1"/>
  <c r="D189" i="29"/>
  <c r="D188" i="29" s="1"/>
  <c r="J187" i="29"/>
  <c r="J186" i="29" s="1"/>
  <c r="D187" i="29"/>
  <c r="J185" i="29"/>
  <c r="D185" i="29"/>
  <c r="E184" i="29"/>
  <c r="I182" i="29"/>
  <c r="J181" i="29"/>
  <c r="D181" i="29"/>
  <c r="G272" i="29"/>
  <c r="G271" i="29" s="1"/>
  <c r="G270" i="29" s="1"/>
  <c r="G269" i="29" s="1"/>
  <c r="J268" i="29"/>
  <c r="J267" i="29" s="1"/>
  <c r="D268" i="29"/>
  <c r="D267" i="29" s="1"/>
  <c r="G266" i="29"/>
  <c r="G265" i="29" s="1"/>
  <c r="G264" i="29" s="1"/>
  <c r="G263" i="29" s="1"/>
  <c r="I262" i="29"/>
  <c r="I261" i="29" s="1"/>
  <c r="G260" i="29"/>
  <c r="G259" i="29" s="1"/>
  <c r="E258" i="29"/>
  <c r="E257" i="29" s="1"/>
  <c r="J256" i="29"/>
  <c r="D256" i="29"/>
  <c r="E255" i="29"/>
  <c r="I253" i="29"/>
  <c r="I252" i="29" s="1"/>
  <c r="I250" i="29"/>
  <c r="I249" i="29" s="1"/>
  <c r="G248" i="29"/>
  <c r="G247" i="29" s="1"/>
  <c r="F246" i="29"/>
  <c r="F245" i="29" s="1"/>
  <c r="E244" i="29"/>
  <c r="E243" i="29" s="1"/>
  <c r="I241" i="29"/>
  <c r="I240" i="29" s="1"/>
  <c r="G239" i="29"/>
  <c r="I238" i="29"/>
  <c r="F236" i="29"/>
  <c r="H235" i="29"/>
  <c r="I234" i="29"/>
  <c r="E232" i="29"/>
  <c r="F231" i="29"/>
  <c r="G230" i="29"/>
  <c r="E227" i="29"/>
  <c r="E226" i="29" s="1"/>
  <c r="I225" i="29"/>
  <c r="I224" i="29" s="1"/>
  <c r="H223" i="29"/>
  <c r="H222" i="29" s="1"/>
  <c r="E221" i="29"/>
  <c r="E220" i="29" s="1"/>
  <c r="J219" i="29"/>
  <c r="J218" i="29" s="1"/>
  <c r="D219" i="29"/>
  <c r="D218" i="29" s="1"/>
  <c r="I217" i="29"/>
  <c r="I216" i="29" s="1"/>
  <c r="G215" i="29"/>
  <c r="G214" i="29" s="1"/>
  <c r="F213" i="29"/>
  <c r="G212" i="29"/>
  <c r="E209" i="29"/>
  <c r="E208" i="29" s="1"/>
  <c r="I207" i="29"/>
  <c r="I206" i="29" s="1"/>
  <c r="I205" i="29"/>
  <c r="I204" i="29" s="1"/>
  <c r="G203" i="29"/>
  <c r="G202" i="29" s="1"/>
  <c r="G200" i="29"/>
  <c r="H199" i="29"/>
  <c r="E197" i="29"/>
  <c r="E196" i="29" s="1"/>
  <c r="I195" i="29"/>
  <c r="J194" i="29"/>
  <c r="D194" i="29"/>
  <c r="E193" i="29"/>
  <c r="F192" i="29"/>
  <c r="G191" i="29"/>
  <c r="I189" i="29"/>
  <c r="I188" i="29" s="1"/>
  <c r="I187" i="29"/>
  <c r="I186" i="29" s="1"/>
  <c r="I185" i="29"/>
  <c r="J184" i="29"/>
  <c r="D184" i="29"/>
  <c r="H182" i="29"/>
  <c r="I181" i="29"/>
  <c r="G178" i="29"/>
  <c r="G177" i="29" s="1"/>
  <c r="F176" i="29"/>
  <c r="F175" i="29" s="1"/>
  <c r="F174" i="29"/>
  <c r="F173" i="29" s="1"/>
  <c r="F272" i="29"/>
  <c r="F271" i="29" s="1"/>
  <c r="F270" i="29" s="1"/>
  <c r="F269" i="29" s="1"/>
  <c r="I268" i="29"/>
  <c r="I267" i="29" s="1"/>
  <c r="F266" i="29"/>
  <c r="F265" i="29" s="1"/>
  <c r="H262" i="29"/>
  <c r="H261" i="29" s="1"/>
  <c r="F260" i="29"/>
  <c r="F259" i="29" s="1"/>
  <c r="J258" i="29"/>
  <c r="J257" i="29" s="1"/>
  <c r="D258" i="29"/>
  <c r="D257" i="29" s="1"/>
  <c r="I256" i="29"/>
  <c r="I254" i="29" s="1"/>
  <c r="J255" i="29"/>
  <c r="D255" i="29"/>
  <c r="H253" i="29"/>
  <c r="H252" i="29" s="1"/>
  <c r="H250" i="29"/>
  <c r="H249" i="29" s="1"/>
  <c r="F248" i="29"/>
  <c r="F247" i="29" s="1"/>
  <c r="E246" i="29"/>
  <c r="E245" i="29" s="1"/>
  <c r="J244" i="29"/>
  <c r="J243" i="29" s="1"/>
  <c r="D244" i="29"/>
  <c r="D243" i="29" s="1"/>
  <c r="H241" i="29"/>
  <c r="H240" i="29" s="1"/>
  <c r="F239" i="29"/>
  <c r="H238" i="29"/>
  <c r="E236" i="29"/>
  <c r="G235" i="29"/>
  <c r="H234" i="29"/>
  <c r="J232" i="29"/>
  <c r="D232" i="29"/>
  <c r="E231" i="29"/>
  <c r="F230" i="29"/>
  <c r="J227" i="29"/>
  <c r="J226" i="29" s="1"/>
  <c r="D227" i="29"/>
  <c r="D226" i="29" s="1"/>
  <c r="H225" i="29"/>
  <c r="H224" i="29" s="1"/>
  <c r="G223" i="29"/>
  <c r="G222" i="29" s="1"/>
  <c r="J221" i="29"/>
  <c r="J220" i="29" s="1"/>
  <c r="D221" i="29"/>
  <c r="I219" i="29"/>
  <c r="I218" i="29" s="1"/>
  <c r="H217" i="29"/>
  <c r="H216" i="29" s="1"/>
  <c r="F215" i="29"/>
  <c r="F214" i="29" s="1"/>
  <c r="E213" i="29"/>
  <c r="F212" i="29"/>
  <c r="J209" i="29"/>
  <c r="J208" i="29" s="1"/>
  <c r="D209" i="29"/>
  <c r="D208" i="29" s="1"/>
  <c r="H207" i="29"/>
  <c r="H206" i="29" s="1"/>
  <c r="H205" i="29"/>
  <c r="H204" i="29" s="1"/>
  <c r="F203" i="29"/>
  <c r="F202" i="29" s="1"/>
  <c r="F200" i="29"/>
  <c r="G199" i="29"/>
  <c r="J197" i="29"/>
  <c r="J196" i="29" s="1"/>
  <c r="D197" i="29"/>
  <c r="D196" i="29" s="1"/>
  <c r="H195" i="29"/>
  <c r="I194" i="29"/>
  <c r="J193" i="29"/>
  <c r="D193" i="29"/>
  <c r="E192" i="29"/>
  <c r="F191" i="29"/>
  <c r="H189" i="29"/>
  <c r="H188" i="29" s="1"/>
  <c r="H187" i="29"/>
  <c r="H186" i="29" s="1"/>
  <c r="H185" i="29"/>
  <c r="I184" i="29"/>
  <c r="G182" i="29"/>
  <c r="H181" i="29"/>
  <c r="H180" i="29" s="1"/>
  <c r="F178" i="29"/>
  <c r="F177" i="29" s="1"/>
  <c r="E176" i="29"/>
  <c r="E175" i="29" s="1"/>
  <c r="I73" i="29"/>
  <c r="G135" i="29"/>
  <c r="G134" i="29" s="1"/>
  <c r="I137" i="29"/>
  <c r="I136" i="29" s="1"/>
  <c r="E139" i="29"/>
  <c r="E138" i="29" s="1"/>
  <c r="H141" i="29"/>
  <c r="H140" i="29" s="1"/>
  <c r="D145" i="29"/>
  <c r="J145" i="29"/>
  <c r="J144" i="29" s="1"/>
  <c r="G147" i="29"/>
  <c r="G146" i="29" s="1"/>
  <c r="H149" i="29"/>
  <c r="H148" i="29" s="1"/>
  <c r="E151" i="29"/>
  <c r="E150" i="29" s="1"/>
  <c r="H153" i="29"/>
  <c r="H152" i="29" s="1"/>
  <c r="E155" i="29"/>
  <c r="D156" i="29"/>
  <c r="J156" i="29"/>
  <c r="I157" i="29"/>
  <c r="E159" i="29"/>
  <c r="E158" i="29" s="1"/>
  <c r="E161" i="29"/>
  <c r="E160" i="29" s="1"/>
  <c r="G164" i="29"/>
  <c r="G162" i="29" s="1"/>
  <c r="I167" i="29"/>
  <c r="H168" i="29"/>
  <c r="E170" i="29"/>
  <c r="D171" i="29"/>
  <c r="J171" i="29"/>
  <c r="I172" i="29"/>
  <c r="D174" i="29"/>
  <c r="D173" i="29" s="1"/>
  <c r="F181" i="29"/>
  <c r="F180" i="29" s="1"/>
  <c r="G184" i="29"/>
  <c r="F187" i="29"/>
  <c r="F186" i="29" s="1"/>
  <c r="D191" i="29"/>
  <c r="H193" i="29"/>
  <c r="D200" i="29"/>
  <c r="D198" i="29" s="1"/>
  <c r="J203" i="29"/>
  <c r="J202" i="29" s="1"/>
  <c r="F207" i="29"/>
  <c r="F206" i="29" s="1"/>
  <c r="D212" i="29"/>
  <c r="D211" i="29" s="1"/>
  <c r="D215" i="29"/>
  <c r="H221" i="29"/>
  <c r="H220" i="29" s="1"/>
  <c r="F225" i="29"/>
  <c r="F224" i="29" s="1"/>
  <c r="D230" i="29"/>
  <c r="H232" i="29"/>
  <c r="D239" i="29"/>
  <c r="D237" i="29" s="1"/>
  <c r="I246" i="29"/>
  <c r="I245" i="29" s="1"/>
  <c r="F250" i="29"/>
  <c r="F249" i="29" s="1"/>
  <c r="J260" i="29"/>
  <c r="J259" i="29" s="1"/>
  <c r="D266" i="29"/>
  <c r="F14" i="29"/>
  <c r="D132" i="29"/>
  <c r="I141" i="29"/>
  <c r="I140" i="29" s="1"/>
  <c r="E145" i="29"/>
  <c r="E144" i="29" s="1"/>
  <c r="H147" i="29"/>
  <c r="H146" i="29" s="1"/>
  <c r="I149" i="29"/>
  <c r="I148" i="29" s="1"/>
  <c r="F151" i="29"/>
  <c r="F150" i="29" s="1"/>
  <c r="I153" i="29"/>
  <c r="I152" i="29" s="1"/>
  <c r="F155" i="29"/>
  <c r="F154" i="29" s="1"/>
  <c r="E156" i="29"/>
  <c r="D157" i="29"/>
  <c r="J157" i="29"/>
  <c r="F159" i="29"/>
  <c r="F158" i="29" s="1"/>
  <c r="F161" i="29"/>
  <c r="F160" i="29" s="1"/>
  <c r="H164" i="29"/>
  <c r="D167" i="29"/>
  <c r="J167" i="29"/>
  <c r="I168" i="29"/>
  <c r="F170" i="29"/>
  <c r="E171" i="29"/>
  <c r="D172" i="29"/>
  <c r="J172" i="29"/>
  <c r="E174" i="29"/>
  <c r="E173" i="29" s="1"/>
  <c r="D178" i="29"/>
  <c r="D177" i="29" s="1"/>
  <c r="G181" i="29"/>
  <c r="H184" i="29"/>
  <c r="G187" i="29"/>
  <c r="G186" i="29" s="1"/>
  <c r="E191" i="29"/>
  <c r="I193" i="29"/>
  <c r="E200" i="29"/>
  <c r="E198" i="29" s="1"/>
  <c r="G207" i="29"/>
  <c r="G206" i="29" s="1"/>
  <c r="E212" i="29"/>
  <c r="E215" i="29"/>
  <c r="E214" i="29" s="1"/>
  <c r="I221" i="29"/>
  <c r="I220" i="29" s="1"/>
  <c r="G225" i="29"/>
  <c r="G224" i="29" s="1"/>
  <c r="E230" i="29"/>
  <c r="I232" i="29"/>
  <c r="D236" i="29"/>
  <c r="E239" i="29"/>
  <c r="J246" i="29"/>
  <c r="J245" i="29" s="1"/>
  <c r="G250" i="29"/>
  <c r="G249" i="29" s="1"/>
  <c r="E266" i="29"/>
  <c r="E265" i="29" s="1"/>
  <c r="C54" i="29"/>
  <c r="F65" i="29"/>
  <c r="E114" i="29"/>
  <c r="G151" i="29"/>
  <c r="G150" i="29" s="1"/>
  <c r="D153" i="29"/>
  <c r="J153" i="29"/>
  <c r="J152" i="29" s="1"/>
  <c r="G155" i="29"/>
  <c r="G154" i="29" s="1"/>
  <c r="F156" i="29"/>
  <c r="E157" i="29"/>
  <c r="G159" i="29"/>
  <c r="G158" i="29" s="1"/>
  <c r="G161" i="29"/>
  <c r="G160" i="29" s="1"/>
  <c r="I164" i="29"/>
  <c r="E167" i="29"/>
  <c r="E166" i="29" s="1"/>
  <c r="D168" i="29"/>
  <c r="J168" i="29"/>
  <c r="G170" i="29"/>
  <c r="G169" i="29" s="1"/>
  <c r="F171" i="29"/>
  <c r="E172" i="29"/>
  <c r="G174" i="29"/>
  <c r="G173" i="29" s="1"/>
  <c r="D176" i="29"/>
  <c r="E178" i="29"/>
  <c r="E177" i="29" s="1"/>
  <c r="E182" i="29"/>
  <c r="F185" i="29"/>
  <c r="J191" i="29"/>
  <c r="G194" i="29"/>
  <c r="H197" i="29"/>
  <c r="H196" i="29" s="1"/>
  <c r="J200" i="29"/>
  <c r="J198" i="29" s="1"/>
  <c r="F205" i="29"/>
  <c r="F204" i="29" s="1"/>
  <c r="J212" i="29"/>
  <c r="J215" i="29"/>
  <c r="J214" i="29" s="1"/>
  <c r="G219" i="29"/>
  <c r="G218" i="29" s="1"/>
  <c r="E223" i="29"/>
  <c r="E222" i="29" s="1"/>
  <c r="J230" i="29"/>
  <c r="F234" i="29"/>
  <c r="I236" i="29"/>
  <c r="J239" i="29"/>
  <c r="H244" i="29"/>
  <c r="H243" i="29" s="1"/>
  <c r="D248" i="29"/>
  <c r="H255" i="29"/>
  <c r="H258" i="29"/>
  <c r="H257" i="29" s="1"/>
  <c r="J266" i="29"/>
  <c r="J265" i="29" s="1"/>
  <c r="D272" i="29"/>
  <c r="F8" i="31"/>
  <c r="F9" i="31" s="1"/>
  <c r="C36" i="29"/>
  <c r="G14" i="29"/>
  <c r="D140" i="29"/>
  <c r="D12" i="29"/>
  <c r="D11" i="29" s="1"/>
  <c r="F80" i="29"/>
  <c r="F86" i="29"/>
  <c r="D96" i="29"/>
  <c r="D99" i="29"/>
  <c r="D119" i="29"/>
  <c r="D138" i="29"/>
  <c r="D144" i="29"/>
  <c r="D15" i="29"/>
  <c r="I70" i="29"/>
  <c r="D128" i="29"/>
  <c r="D152" i="29"/>
  <c r="D105" i="29"/>
  <c r="D59" i="29"/>
  <c r="D107" i="29"/>
  <c r="D222" i="29"/>
  <c r="G8" i="31"/>
  <c r="G9" i="31" s="1"/>
  <c r="E8" i="31"/>
  <c r="C69" i="26"/>
  <c r="C68" i="26" s="1"/>
  <c r="D68" i="26"/>
  <c r="H154" i="29" l="1"/>
  <c r="C111" i="29"/>
  <c r="I14" i="29"/>
  <c r="C28" i="29"/>
  <c r="D31" i="29"/>
  <c r="C23" i="29"/>
  <c r="C64" i="29"/>
  <c r="C63" i="29" s="1"/>
  <c r="I110" i="29"/>
  <c r="I109" i="29" s="1"/>
  <c r="D162" i="29"/>
  <c r="C163" i="29"/>
  <c r="I162" i="29"/>
  <c r="C97" i="29"/>
  <c r="C96" i="29" s="1"/>
  <c r="G48" i="29"/>
  <c r="G47" i="29" s="1"/>
  <c r="J73" i="29"/>
  <c r="F162" i="29"/>
  <c r="H162" i="29"/>
  <c r="J162" i="29"/>
  <c r="J114" i="29"/>
  <c r="H254" i="29"/>
  <c r="H183" i="29"/>
  <c r="D180" i="29"/>
  <c r="J237" i="29"/>
  <c r="E229" i="29"/>
  <c r="F229" i="29"/>
  <c r="C116" i="29"/>
  <c r="C115" i="29" s="1"/>
  <c r="D63" i="29"/>
  <c r="D58" i="29" s="1"/>
  <c r="C172" i="29"/>
  <c r="G201" i="29"/>
  <c r="H65" i="29"/>
  <c r="H58" i="29" s="1"/>
  <c r="C52" i="29"/>
  <c r="E79" i="29"/>
  <c r="F114" i="29"/>
  <c r="C231" i="29"/>
  <c r="G40" i="29"/>
  <c r="G39" i="29" s="1"/>
  <c r="J14" i="29"/>
  <c r="G242" i="29"/>
  <c r="E72" i="29"/>
  <c r="D190" i="29"/>
  <c r="G183" i="29"/>
  <c r="E26" i="29"/>
  <c r="C42" i="29"/>
  <c r="D34" i="29"/>
  <c r="D25" i="29" s="1"/>
  <c r="C27" i="29"/>
  <c r="J19" i="29"/>
  <c r="F34" i="29"/>
  <c r="C112" i="29"/>
  <c r="C85" i="29"/>
  <c r="C84" i="29" s="1"/>
  <c r="G98" i="29"/>
  <c r="C113" i="29"/>
  <c r="D73" i="29"/>
  <c r="D72" i="29" s="1"/>
  <c r="H110" i="29"/>
  <c r="H109" i="29" s="1"/>
  <c r="F98" i="29"/>
  <c r="H40" i="29"/>
  <c r="H39" i="29" s="1"/>
  <c r="D229" i="29"/>
  <c r="C16" i="29"/>
  <c r="C15" i="29" s="1"/>
  <c r="C32" i="29"/>
  <c r="C50" i="29"/>
  <c r="C38" i="29"/>
  <c r="C131" i="29"/>
  <c r="C130" i="29" s="1"/>
  <c r="C83" i="29"/>
  <c r="C82" i="29" s="1"/>
  <c r="G19" i="29"/>
  <c r="E98" i="29"/>
  <c r="D110" i="29"/>
  <c r="D109" i="29" s="1"/>
  <c r="J72" i="29"/>
  <c r="C74" i="29"/>
  <c r="G73" i="29"/>
  <c r="G72" i="29" s="1"/>
  <c r="J98" i="29"/>
  <c r="D48" i="29"/>
  <c r="D47" i="29" s="1"/>
  <c r="C46" i="29"/>
  <c r="C45" i="29" s="1"/>
  <c r="E34" i="29"/>
  <c r="D19" i="29"/>
  <c r="F31" i="29"/>
  <c r="H73" i="29"/>
  <c r="H72" i="29" s="1"/>
  <c r="C124" i="29"/>
  <c r="C123" i="29" s="1"/>
  <c r="J229" i="29"/>
  <c r="C93" i="29"/>
  <c r="C92" i="29" s="1"/>
  <c r="D166" i="29"/>
  <c r="C189" i="29"/>
  <c r="C188" i="29" s="1"/>
  <c r="C256" i="29"/>
  <c r="G110" i="29"/>
  <c r="G109" i="29" s="1"/>
  <c r="C108" i="29"/>
  <c r="C107" i="29" s="1"/>
  <c r="I19" i="29"/>
  <c r="C91" i="29"/>
  <c r="C90" i="29" s="1"/>
  <c r="C13" i="29"/>
  <c r="C12" i="29" s="1"/>
  <c r="C11" i="29" s="1"/>
  <c r="C35" i="29"/>
  <c r="D114" i="29"/>
  <c r="D45" i="29"/>
  <c r="D39" i="29" s="1"/>
  <c r="H242" i="29"/>
  <c r="C81" i="29"/>
  <c r="C80" i="29" s="1"/>
  <c r="F73" i="29"/>
  <c r="F72" i="29" s="1"/>
  <c r="C71" i="29"/>
  <c r="C70" i="29" s="1"/>
  <c r="J48" i="29"/>
  <c r="J47" i="29" s="1"/>
  <c r="E40" i="29"/>
  <c r="E39" i="29" s="1"/>
  <c r="C127" i="29"/>
  <c r="C126" i="29" s="1"/>
  <c r="C104" i="29"/>
  <c r="C103" i="29" s="1"/>
  <c r="D84" i="29"/>
  <c r="D79" i="29" s="1"/>
  <c r="C33" i="29"/>
  <c r="G233" i="29"/>
  <c r="J125" i="29"/>
  <c r="I48" i="29"/>
  <c r="I47" i="29" s="1"/>
  <c r="F39" i="29"/>
  <c r="C37" i="29"/>
  <c r="F19" i="29"/>
  <c r="G79" i="29"/>
  <c r="J40" i="29"/>
  <c r="J39" i="29" s="1"/>
  <c r="C24" i="29"/>
  <c r="C22" i="29" s="1"/>
  <c r="I34" i="29"/>
  <c r="I25" i="29" s="1"/>
  <c r="C55" i="29"/>
  <c r="C75" i="29"/>
  <c r="H79" i="29"/>
  <c r="G114" i="29"/>
  <c r="C69" i="29"/>
  <c r="C68" i="29" s="1"/>
  <c r="H114" i="29"/>
  <c r="F125" i="29"/>
  <c r="J79" i="29"/>
  <c r="E125" i="29"/>
  <c r="C238" i="29"/>
  <c r="E48" i="29"/>
  <c r="E47" i="29" s="1"/>
  <c r="C56" i="29"/>
  <c r="J65" i="29"/>
  <c r="J58" i="29" s="1"/>
  <c r="I79" i="29"/>
  <c r="J110" i="29"/>
  <c r="J109" i="29" s="1"/>
  <c r="F48" i="29"/>
  <c r="F47" i="29" s="1"/>
  <c r="C67" i="29"/>
  <c r="H98" i="29"/>
  <c r="F110" i="29"/>
  <c r="F109" i="29" s="1"/>
  <c r="I114" i="29"/>
  <c r="C76" i="29"/>
  <c r="H48" i="29"/>
  <c r="H47" i="29" s="1"/>
  <c r="C41" i="29"/>
  <c r="H31" i="29"/>
  <c r="H25" i="29" s="1"/>
  <c r="G65" i="29"/>
  <c r="G58" i="29" s="1"/>
  <c r="J25" i="29"/>
  <c r="C95" i="29"/>
  <c r="C94" i="29" s="1"/>
  <c r="H169" i="29"/>
  <c r="C44" i="29"/>
  <c r="C43" i="29" s="1"/>
  <c r="C21" i="29"/>
  <c r="C20" i="29" s="1"/>
  <c r="I154" i="29"/>
  <c r="I143" i="29" s="1"/>
  <c r="C133" i="29"/>
  <c r="C132" i="29" s="1"/>
  <c r="I40" i="29"/>
  <c r="I39" i="29" s="1"/>
  <c r="I72" i="29"/>
  <c r="H264" i="29"/>
  <c r="H263" i="29" s="1"/>
  <c r="C89" i="29"/>
  <c r="C88" i="29" s="1"/>
  <c r="C106" i="29"/>
  <c r="C105" i="29" s="1"/>
  <c r="C51" i="29"/>
  <c r="C53" i="29"/>
  <c r="C120" i="29"/>
  <c r="C119" i="29" s="1"/>
  <c r="C30" i="29"/>
  <c r="C29" i="29" s="1"/>
  <c r="C100" i="29"/>
  <c r="C99" i="29" s="1"/>
  <c r="G34" i="29"/>
  <c r="G25" i="29" s="1"/>
  <c r="C129" i="29"/>
  <c r="C128" i="29" s="1"/>
  <c r="C49" i="29"/>
  <c r="C171" i="29"/>
  <c r="C87" i="29"/>
  <c r="C86" i="29" s="1"/>
  <c r="I242" i="29"/>
  <c r="H125" i="29"/>
  <c r="E65" i="29"/>
  <c r="E58" i="29" s="1"/>
  <c r="C225" i="29"/>
  <c r="C224" i="29" s="1"/>
  <c r="C66" i="29"/>
  <c r="F237" i="29"/>
  <c r="C102" i="29"/>
  <c r="C101" i="29" s="1"/>
  <c r="C157" i="29"/>
  <c r="C60" i="29"/>
  <c r="C59" i="29" s="1"/>
  <c r="J233" i="29"/>
  <c r="C62" i="29"/>
  <c r="C61" i="29" s="1"/>
  <c r="C18" i="29"/>
  <c r="C17" i="29" s="1"/>
  <c r="C78" i="29"/>
  <c r="C77" i="29" s="1"/>
  <c r="F166" i="29"/>
  <c r="C209" i="29"/>
  <c r="C208" i="29" s="1"/>
  <c r="C122" i="29"/>
  <c r="C121" i="29" s="1"/>
  <c r="G125" i="29"/>
  <c r="C118" i="29"/>
  <c r="C117" i="29" s="1"/>
  <c r="E31" i="29"/>
  <c r="E22" i="29"/>
  <c r="E19" i="29" s="1"/>
  <c r="I65" i="29"/>
  <c r="I58" i="29" s="1"/>
  <c r="I125" i="29"/>
  <c r="D183" i="29"/>
  <c r="C217" i="29"/>
  <c r="C216" i="29" s="1"/>
  <c r="C193" i="29"/>
  <c r="H211" i="29"/>
  <c r="H210" i="29" s="1"/>
  <c r="E233" i="29"/>
  <c r="G143" i="29"/>
  <c r="C255" i="29"/>
  <c r="C199" i="29"/>
  <c r="C159" i="29"/>
  <c r="C158" i="29" s="1"/>
  <c r="C156" i="29"/>
  <c r="G190" i="29"/>
  <c r="H143" i="29"/>
  <c r="C192" i="29"/>
  <c r="J242" i="29"/>
  <c r="J254" i="29"/>
  <c r="J251" i="29" s="1"/>
  <c r="F264" i="29"/>
  <c r="F263" i="29" s="1"/>
  <c r="I201" i="29"/>
  <c r="H229" i="29"/>
  <c r="F242" i="29"/>
  <c r="H233" i="29"/>
  <c r="D158" i="29"/>
  <c r="F254" i="29"/>
  <c r="F251" i="29" s="1"/>
  <c r="F143" i="29"/>
  <c r="C241" i="29"/>
  <c r="C240" i="29" s="1"/>
  <c r="C223" i="29"/>
  <c r="C222" i="29" s="1"/>
  <c r="D125" i="29"/>
  <c r="C168" i="29"/>
  <c r="D216" i="29"/>
  <c r="C260" i="29"/>
  <c r="C259" i="29" s="1"/>
  <c r="J264" i="29"/>
  <c r="J263" i="29" s="1"/>
  <c r="J211" i="29"/>
  <c r="J210" i="29" s="1"/>
  <c r="C185" i="29"/>
  <c r="D169" i="29"/>
  <c r="C191" i="29"/>
  <c r="I169" i="29"/>
  <c r="C139" i="29"/>
  <c r="C138" i="29" s="1"/>
  <c r="C227" i="29"/>
  <c r="C226" i="29" s="1"/>
  <c r="C178" i="29"/>
  <c r="C177" i="29" s="1"/>
  <c r="C234" i="29"/>
  <c r="C174" i="29"/>
  <c r="C173" i="29" s="1"/>
  <c r="C197" i="29"/>
  <c r="C196" i="29" s="1"/>
  <c r="E264" i="29"/>
  <c r="E263" i="29" s="1"/>
  <c r="C137" i="29"/>
  <c r="C136" i="29" s="1"/>
  <c r="C153" i="29"/>
  <c r="C152" i="29" s="1"/>
  <c r="H251" i="29"/>
  <c r="F233" i="29"/>
  <c r="C213" i="29"/>
  <c r="C232" i="29"/>
  <c r="J183" i="29"/>
  <c r="E190" i="29"/>
  <c r="E242" i="29"/>
  <c r="E183" i="29"/>
  <c r="D233" i="29"/>
  <c r="I210" i="29"/>
  <c r="I264" i="29"/>
  <c r="I263" i="29" s="1"/>
  <c r="G251" i="29"/>
  <c r="C195" i="29"/>
  <c r="D154" i="29"/>
  <c r="C194" i="29"/>
  <c r="J201" i="29"/>
  <c r="I237" i="29"/>
  <c r="J169" i="29"/>
  <c r="C161" i="29"/>
  <c r="C160" i="29" s="1"/>
  <c r="D160" i="29"/>
  <c r="C268" i="29"/>
  <c r="C267" i="29" s="1"/>
  <c r="C230" i="29"/>
  <c r="C155" i="29"/>
  <c r="D98" i="29"/>
  <c r="D271" i="29"/>
  <c r="D270" i="29" s="1"/>
  <c r="D269" i="29" s="1"/>
  <c r="C272" i="29"/>
  <c r="C271" i="29" s="1"/>
  <c r="C270" i="29" s="1"/>
  <c r="C269" i="29" s="1"/>
  <c r="J190" i="29"/>
  <c r="J166" i="29"/>
  <c r="C200" i="29"/>
  <c r="I166" i="29"/>
  <c r="H190" i="29"/>
  <c r="H201" i="29"/>
  <c r="I183" i="29"/>
  <c r="C207" i="29"/>
  <c r="C206" i="29" s="1"/>
  <c r="D206" i="29"/>
  <c r="D201" i="29" s="1"/>
  <c r="F183" i="29"/>
  <c r="I198" i="29"/>
  <c r="C246" i="29"/>
  <c r="C245" i="29" s="1"/>
  <c r="D245" i="29"/>
  <c r="C170" i="29"/>
  <c r="D265" i="29"/>
  <c r="D264" i="29" s="1"/>
  <c r="D263" i="29" s="1"/>
  <c r="C266" i="29"/>
  <c r="C265" i="29" s="1"/>
  <c r="C258" i="29"/>
  <c r="C257" i="29" s="1"/>
  <c r="C184" i="29"/>
  <c r="I190" i="29"/>
  <c r="C151" i="29"/>
  <c r="C150" i="29" s="1"/>
  <c r="C205" i="29"/>
  <c r="C204" i="29" s="1"/>
  <c r="I233" i="29"/>
  <c r="C167" i="29"/>
  <c r="E154" i="29"/>
  <c r="E143" i="29" s="1"/>
  <c r="C145" i="29"/>
  <c r="C144" i="29" s="1"/>
  <c r="C244" i="29"/>
  <c r="C243" i="29" s="1"/>
  <c r="D254" i="29"/>
  <c r="D251" i="29" s="1"/>
  <c r="C262" i="29"/>
  <c r="C261" i="29" s="1"/>
  <c r="C235" i="29"/>
  <c r="E201" i="29"/>
  <c r="G237" i="29"/>
  <c r="H166" i="29"/>
  <c r="C164" i="29"/>
  <c r="C162" i="29" s="1"/>
  <c r="D214" i="29"/>
  <c r="C215" i="29"/>
  <c r="C214" i="29" s="1"/>
  <c r="C187" i="29"/>
  <c r="C186" i="29" s="1"/>
  <c r="D186" i="29"/>
  <c r="C253" i="29"/>
  <c r="C252" i="29" s="1"/>
  <c r="G165" i="29"/>
  <c r="C149" i="29"/>
  <c r="C148" i="29" s="1"/>
  <c r="C236" i="29"/>
  <c r="E211" i="29"/>
  <c r="E210" i="29" s="1"/>
  <c r="C239" i="29"/>
  <c r="G198" i="29"/>
  <c r="D220" i="29"/>
  <c r="C221" i="29"/>
  <c r="C220" i="29" s="1"/>
  <c r="I251" i="29"/>
  <c r="J180" i="29"/>
  <c r="G229" i="29"/>
  <c r="E180" i="29"/>
  <c r="I229" i="29"/>
  <c r="C203" i="29"/>
  <c r="C202" i="29" s="1"/>
  <c r="C219" i="29"/>
  <c r="C218" i="29" s="1"/>
  <c r="F58" i="29"/>
  <c r="C147" i="29"/>
  <c r="C146" i="29" s="1"/>
  <c r="F201" i="29"/>
  <c r="C212" i="29"/>
  <c r="C250" i="29"/>
  <c r="C249" i="29" s="1"/>
  <c r="C181" i="29"/>
  <c r="C135" i="29"/>
  <c r="C134" i="29" s="1"/>
  <c r="C141" i="29"/>
  <c r="C140" i="29" s="1"/>
  <c r="D247" i="29"/>
  <c r="C248" i="29"/>
  <c r="C247" i="29" s="1"/>
  <c r="C176" i="29"/>
  <c r="C175" i="29" s="1"/>
  <c r="D175" i="29"/>
  <c r="G180" i="29"/>
  <c r="F169" i="29"/>
  <c r="E169" i="29"/>
  <c r="E165" i="29" s="1"/>
  <c r="F211" i="29"/>
  <c r="F210" i="29" s="1"/>
  <c r="H237" i="29"/>
  <c r="F190" i="29"/>
  <c r="H198" i="29"/>
  <c r="I180" i="29"/>
  <c r="G211" i="29"/>
  <c r="G210" i="29" s="1"/>
  <c r="E254" i="29"/>
  <c r="E251" i="29" s="1"/>
  <c r="C182" i="29"/>
  <c r="E237" i="29"/>
  <c r="F198" i="29"/>
  <c r="J154" i="29"/>
  <c r="J143" i="29" s="1"/>
  <c r="F79" i="29"/>
  <c r="E9" i="31"/>
  <c r="H8" i="31"/>
  <c r="H9" i="31" s="1"/>
  <c r="D14" i="29"/>
  <c r="S236" i="27"/>
  <c r="R236" i="27"/>
  <c r="S235" i="27"/>
  <c r="R235" i="27"/>
  <c r="S234" i="27"/>
  <c r="R234" i="27"/>
  <c r="S233" i="27"/>
  <c r="R233" i="27"/>
  <c r="S232" i="27"/>
  <c r="R232" i="27"/>
  <c r="S231" i="27"/>
  <c r="R231" i="27"/>
  <c r="S230" i="27"/>
  <c r="R230" i="27"/>
  <c r="S229" i="27"/>
  <c r="R229" i="27"/>
  <c r="N229" i="27"/>
  <c r="R228" i="27"/>
  <c r="S228" i="27" s="1"/>
  <c r="P228" i="27"/>
  <c r="R171" i="27"/>
  <c r="S171" i="27" s="1"/>
  <c r="P171" i="27"/>
  <c r="R170" i="27"/>
  <c r="S170" i="27" s="1"/>
  <c r="P170" i="27"/>
  <c r="R169" i="27"/>
  <c r="S169" i="27" s="1"/>
  <c r="P169" i="27"/>
  <c r="R168" i="27"/>
  <c r="S168" i="27" s="1"/>
  <c r="P168" i="27"/>
  <c r="R167" i="27"/>
  <c r="S167" i="27" s="1"/>
  <c r="P167" i="27"/>
  <c r="R166" i="27"/>
  <c r="S166" i="27" s="1"/>
  <c r="P166" i="27"/>
  <c r="R165" i="27"/>
  <c r="S165" i="27" s="1"/>
  <c r="P165" i="27"/>
  <c r="S164" i="27"/>
  <c r="R164" i="27"/>
  <c r="P164" i="27"/>
  <c r="R163" i="27"/>
  <c r="S163" i="27" s="1"/>
  <c r="P163" i="27"/>
  <c r="S162" i="27"/>
  <c r="R162" i="27"/>
  <c r="P162" i="27"/>
  <c r="S161" i="27"/>
  <c r="R161" i="27"/>
  <c r="P161" i="27"/>
  <c r="S160" i="27"/>
  <c r="R160" i="27"/>
  <c r="P160" i="27"/>
  <c r="S159" i="27"/>
  <c r="R159" i="27"/>
  <c r="P159" i="27"/>
  <c r="S158" i="27"/>
  <c r="R158" i="27"/>
  <c r="P158" i="27"/>
  <c r="S157" i="27"/>
  <c r="R157" i="27"/>
  <c r="P157" i="27"/>
  <c r="S156" i="27"/>
  <c r="R156" i="27"/>
  <c r="P156" i="27"/>
  <c r="S155" i="27"/>
  <c r="R155" i="27"/>
  <c r="P155" i="27"/>
  <c r="S154" i="27"/>
  <c r="R154" i="27"/>
  <c r="P154" i="27"/>
  <c r="S153" i="27"/>
  <c r="R153" i="27"/>
  <c r="P153" i="27"/>
  <c r="S152" i="27"/>
  <c r="R152" i="27"/>
  <c r="P152" i="27"/>
  <c r="S151" i="27"/>
  <c r="R151" i="27"/>
  <c r="P151" i="27"/>
  <c r="S150" i="27"/>
  <c r="R150" i="27"/>
  <c r="P150" i="27"/>
  <c r="S149" i="27"/>
  <c r="R149" i="27"/>
  <c r="P149" i="27"/>
  <c r="S148" i="27"/>
  <c r="R148" i="27"/>
  <c r="P148" i="27"/>
  <c r="S147" i="27"/>
  <c r="R147" i="27"/>
  <c r="P147" i="27"/>
  <c r="S146" i="27"/>
  <c r="R146" i="27"/>
  <c r="P146" i="27"/>
  <c r="S145" i="27"/>
  <c r="R145" i="27"/>
  <c r="P145" i="27"/>
  <c r="S144" i="27"/>
  <c r="R144" i="27"/>
  <c r="P144" i="27"/>
  <c r="S143" i="27"/>
  <c r="R143" i="27"/>
  <c r="P143" i="27"/>
  <c r="S142" i="27"/>
  <c r="R142" i="27"/>
  <c r="P142" i="27"/>
  <c r="S141" i="27"/>
  <c r="R141" i="27"/>
  <c r="P141" i="27"/>
  <c r="S140" i="27"/>
  <c r="R140" i="27"/>
  <c r="P140" i="27"/>
  <c r="S139" i="27"/>
  <c r="R139" i="27"/>
  <c r="P139" i="27"/>
  <c r="S138" i="27"/>
  <c r="R138" i="27"/>
  <c r="P138" i="27"/>
  <c r="S137" i="27"/>
  <c r="R137" i="27"/>
  <c r="P137" i="27"/>
  <c r="S136" i="27"/>
  <c r="R136" i="27"/>
  <c r="P136" i="27"/>
  <c r="R135" i="27"/>
  <c r="S135" i="27" s="1"/>
  <c r="P135" i="27"/>
  <c r="R134" i="27"/>
  <c r="S134" i="27" s="1"/>
  <c r="P134" i="27"/>
  <c r="R133" i="27"/>
  <c r="S133" i="27" s="1"/>
  <c r="P133" i="27"/>
  <c r="R132" i="27"/>
  <c r="S132" i="27" s="1"/>
  <c r="P132" i="27"/>
  <c r="R131" i="27"/>
  <c r="S131" i="27" s="1"/>
  <c r="P131" i="27"/>
  <c r="R130" i="27"/>
  <c r="S130" i="27" s="1"/>
  <c r="P130" i="27"/>
  <c r="R129" i="27"/>
  <c r="S129" i="27" s="1"/>
  <c r="P129" i="27"/>
  <c r="R128" i="27"/>
  <c r="S128" i="27" s="1"/>
  <c r="P128" i="27"/>
  <c r="R127" i="27"/>
  <c r="S127" i="27" s="1"/>
  <c r="P127" i="27"/>
  <c r="R126" i="27"/>
  <c r="S126" i="27" s="1"/>
  <c r="P126" i="27"/>
  <c r="R125" i="27"/>
  <c r="S125" i="27" s="1"/>
  <c r="P125" i="27"/>
  <c r="R124" i="27"/>
  <c r="S124" i="27" s="1"/>
  <c r="P124" i="27"/>
  <c r="R123" i="27"/>
  <c r="S123" i="27" s="1"/>
  <c r="P123" i="27"/>
  <c r="R122" i="27"/>
  <c r="S122" i="27" s="1"/>
  <c r="P122" i="27"/>
  <c r="R121" i="27"/>
  <c r="S121" i="27" s="1"/>
  <c r="P121" i="27"/>
  <c r="R120" i="27"/>
  <c r="S120" i="27" s="1"/>
  <c r="P120" i="27"/>
  <c r="R119" i="27"/>
  <c r="S119" i="27" s="1"/>
  <c r="P119" i="27"/>
  <c r="R118" i="27"/>
  <c r="S118" i="27" s="1"/>
  <c r="P118" i="27"/>
  <c r="R117" i="27"/>
  <c r="S117" i="27" s="1"/>
  <c r="P117" i="27"/>
  <c r="R116" i="27"/>
  <c r="S116" i="27" s="1"/>
  <c r="P116" i="27"/>
  <c r="R115" i="27"/>
  <c r="S115" i="27" s="1"/>
  <c r="P115" i="27"/>
  <c r="R114" i="27"/>
  <c r="S114" i="27" s="1"/>
  <c r="P114" i="27"/>
  <c r="R113" i="27"/>
  <c r="S113" i="27" s="1"/>
  <c r="P113" i="27"/>
  <c r="R112" i="27"/>
  <c r="S112" i="27" s="1"/>
  <c r="P112" i="27"/>
  <c r="R111" i="27"/>
  <c r="S111" i="27" s="1"/>
  <c r="P111" i="27"/>
  <c r="R110" i="27"/>
  <c r="S110" i="27" s="1"/>
  <c r="P110" i="27"/>
  <c r="R109" i="27"/>
  <c r="S109" i="27" s="1"/>
  <c r="P109" i="27"/>
  <c r="R108" i="27"/>
  <c r="S108" i="27" s="1"/>
  <c r="P108" i="27"/>
  <c r="R107" i="27"/>
  <c r="S107" i="27" s="1"/>
  <c r="P107" i="27"/>
  <c r="R106" i="27"/>
  <c r="S106" i="27" s="1"/>
  <c r="P106" i="27"/>
  <c r="R105" i="27"/>
  <c r="S105" i="27" s="1"/>
  <c r="P105" i="27"/>
  <c r="R104" i="27"/>
  <c r="S104" i="27" s="1"/>
  <c r="P104" i="27"/>
  <c r="R103" i="27"/>
  <c r="S103" i="27" s="1"/>
  <c r="P103" i="27"/>
  <c r="R102" i="27"/>
  <c r="S102" i="27" s="1"/>
  <c r="P102" i="27"/>
  <c r="R101" i="27"/>
  <c r="S101" i="27" s="1"/>
  <c r="P101" i="27"/>
  <c r="R100" i="27"/>
  <c r="S100" i="27" s="1"/>
  <c r="P100" i="27"/>
  <c r="R99" i="27"/>
  <c r="S99" i="27" s="1"/>
  <c r="P99" i="27"/>
  <c r="R98" i="27"/>
  <c r="S98" i="27" s="1"/>
  <c r="P98" i="27"/>
  <c r="R97" i="27"/>
  <c r="S97" i="27" s="1"/>
  <c r="P97" i="27"/>
  <c r="R96" i="27"/>
  <c r="S96" i="27" s="1"/>
  <c r="P96" i="27"/>
  <c r="R95" i="27"/>
  <c r="S95" i="27" s="1"/>
  <c r="P95" i="27"/>
  <c r="R94" i="27"/>
  <c r="S94" i="27" s="1"/>
  <c r="P94" i="27"/>
  <c r="R93" i="27"/>
  <c r="S93" i="27" s="1"/>
  <c r="P93" i="27"/>
  <c r="R92" i="27"/>
  <c r="S92" i="27" s="1"/>
  <c r="P92" i="27"/>
  <c r="R91" i="27"/>
  <c r="S91" i="27" s="1"/>
  <c r="P91" i="27"/>
  <c r="R90" i="27"/>
  <c r="S90" i="27" s="1"/>
  <c r="P90" i="27"/>
  <c r="R89" i="27"/>
  <c r="S89" i="27" s="1"/>
  <c r="P89" i="27"/>
  <c r="R88" i="27"/>
  <c r="S88" i="27" s="1"/>
  <c r="P88" i="27"/>
  <c r="R87" i="27"/>
  <c r="S87" i="27" s="1"/>
  <c r="P87" i="27"/>
  <c r="R86" i="27"/>
  <c r="S86" i="27" s="1"/>
  <c r="P86" i="27"/>
  <c r="R85" i="27"/>
  <c r="S85" i="27" s="1"/>
  <c r="P85" i="27"/>
  <c r="R84" i="27"/>
  <c r="S84" i="27" s="1"/>
  <c r="P84" i="27"/>
  <c r="R83" i="27"/>
  <c r="S83" i="27" s="1"/>
  <c r="P83" i="27"/>
  <c r="R82" i="27"/>
  <c r="S82" i="27" s="1"/>
  <c r="P82" i="27"/>
  <c r="R81" i="27"/>
  <c r="S81" i="27" s="1"/>
  <c r="P81" i="27"/>
  <c r="R80" i="27"/>
  <c r="S80" i="27" s="1"/>
  <c r="P80" i="27"/>
  <c r="R79" i="27"/>
  <c r="S79" i="27" s="1"/>
  <c r="P79" i="27"/>
  <c r="R78" i="27"/>
  <c r="S78" i="27" s="1"/>
  <c r="P78" i="27"/>
  <c r="R77" i="27"/>
  <c r="S77" i="27" s="1"/>
  <c r="P77" i="27"/>
  <c r="R76" i="27"/>
  <c r="S76" i="27" s="1"/>
  <c r="P76" i="27"/>
  <c r="R75" i="27"/>
  <c r="S75" i="27" s="1"/>
  <c r="P75" i="27"/>
  <c r="R74" i="27"/>
  <c r="S74" i="27" s="1"/>
  <c r="P74" i="27"/>
  <c r="R73" i="27"/>
  <c r="S73" i="27" s="1"/>
  <c r="P73" i="27"/>
  <c r="R72" i="27"/>
  <c r="S72" i="27" s="1"/>
  <c r="P72" i="27"/>
  <c r="R71" i="27"/>
  <c r="S71" i="27" s="1"/>
  <c r="P71" i="27"/>
  <c r="R70" i="27"/>
  <c r="S70" i="27" s="1"/>
  <c r="P70" i="27"/>
  <c r="R69" i="27"/>
  <c r="S69" i="27" s="1"/>
  <c r="P69" i="27"/>
  <c r="R68" i="27"/>
  <c r="S68" i="27" s="1"/>
  <c r="P68" i="27"/>
  <c r="R67" i="27"/>
  <c r="S67" i="27" s="1"/>
  <c r="P67" i="27"/>
  <c r="R66" i="27"/>
  <c r="S66" i="27" s="1"/>
  <c r="P66" i="27"/>
  <c r="R65" i="27"/>
  <c r="S65" i="27" s="1"/>
  <c r="P65" i="27"/>
  <c r="R64" i="27"/>
  <c r="S64" i="27" s="1"/>
  <c r="P64" i="27"/>
  <c r="R63" i="27"/>
  <c r="S63" i="27" s="1"/>
  <c r="P63" i="27"/>
  <c r="R62" i="27"/>
  <c r="S62" i="27" s="1"/>
  <c r="P62" i="27"/>
  <c r="R61" i="27"/>
  <c r="S61" i="27" s="1"/>
  <c r="P61" i="27"/>
  <c r="R60" i="27"/>
  <c r="S60" i="27" s="1"/>
  <c r="P60" i="27"/>
  <c r="R59" i="27"/>
  <c r="S59" i="27" s="1"/>
  <c r="P59" i="27"/>
  <c r="R58" i="27"/>
  <c r="S58" i="27" s="1"/>
  <c r="P58" i="27"/>
  <c r="R57" i="27"/>
  <c r="S57" i="27" s="1"/>
  <c r="P57" i="27"/>
  <c r="R56" i="27"/>
  <c r="S56" i="27" s="1"/>
  <c r="P56" i="27"/>
  <c r="R55" i="27"/>
  <c r="S55" i="27" s="1"/>
  <c r="P55" i="27"/>
  <c r="R54" i="27"/>
  <c r="S54" i="27" s="1"/>
  <c r="P54" i="27"/>
  <c r="R53" i="27"/>
  <c r="S53" i="27" s="1"/>
  <c r="P53" i="27"/>
  <c r="R52" i="27"/>
  <c r="S52" i="27" s="1"/>
  <c r="P52" i="27"/>
  <c r="R51" i="27"/>
  <c r="S51" i="27" s="1"/>
  <c r="P51" i="27"/>
  <c r="R50" i="27"/>
  <c r="S50" i="27" s="1"/>
  <c r="P50" i="27"/>
  <c r="R49" i="27"/>
  <c r="S49" i="27" s="1"/>
  <c r="P49" i="27"/>
  <c r="R48" i="27"/>
  <c r="S48" i="27" s="1"/>
  <c r="P48" i="27"/>
  <c r="R47" i="27"/>
  <c r="S47" i="27" s="1"/>
  <c r="P47" i="27"/>
  <c r="R46" i="27"/>
  <c r="S46" i="27" s="1"/>
  <c r="P46" i="27"/>
  <c r="R45" i="27"/>
  <c r="S45" i="27" s="1"/>
  <c r="P45" i="27"/>
  <c r="R44" i="27"/>
  <c r="S44" i="27" s="1"/>
  <c r="P44" i="27"/>
  <c r="R43" i="27"/>
  <c r="S43" i="27" s="1"/>
  <c r="P43" i="27"/>
  <c r="R42" i="27"/>
  <c r="S42" i="27" s="1"/>
  <c r="P42" i="27"/>
  <c r="R41" i="27"/>
  <c r="S41" i="27" s="1"/>
  <c r="P41" i="27"/>
  <c r="R40" i="27"/>
  <c r="S40" i="27" s="1"/>
  <c r="P40" i="27"/>
  <c r="R39" i="27"/>
  <c r="S39" i="27" s="1"/>
  <c r="P39" i="27"/>
  <c r="S38" i="27"/>
  <c r="R38" i="27"/>
  <c r="P38" i="27"/>
  <c r="S37" i="27"/>
  <c r="R37" i="27"/>
  <c r="P37" i="27"/>
  <c r="S36" i="27"/>
  <c r="R36" i="27"/>
  <c r="P36" i="27"/>
  <c r="S35" i="27"/>
  <c r="R35" i="27"/>
  <c r="P35" i="27"/>
  <c r="S34" i="27"/>
  <c r="R34" i="27"/>
  <c r="P34" i="27"/>
  <c r="S33" i="27"/>
  <c r="R33" i="27"/>
  <c r="P33" i="27"/>
  <c r="S32" i="27"/>
  <c r="R32" i="27"/>
  <c r="P32" i="27"/>
  <c r="S31" i="27"/>
  <c r="R31" i="27"/>
  <c r="P31" i="27"/>
  <c r="S30" i="27"/>
  <c r="R30" i="27"/>
  <c r="P30" i="27"/>
  <c r="S29" i="27"/>
  <c r="R29" i="27"/>
  <c r="P29" i="27"/>
  <c r="S28" i="27"/>
  <c r="R28" i="27"/>
  <c r="P28" i="27"/>
  <c r="S27" i="27"/>
  <c r="R27" i="27"/>
  <c r="P27" i="27"/>
  <c r="S26" i="27"/>
  <c r="R26" i="27"/>
  <c r="P26" i="27"/>
  <c r="S25" i="27"/>
  <c r="R25" i="27"/>
  <c r="P25" i="27"/>
  <c r="S24" i="27"/>
  <c r="R24" i="27"/>
  <c r="P24" i="27"/>
  <c r="S23" i="27"/>
  <c r="R23" i="27"/>
  <c r="P23" i="27"/>
  <c r="S22" i="27"/>
  <c r="R22" i="27"/>
  <c r="P22" i="27"/>
  <c r="S21" i="27"/>
  <c r="R21" i="27"/>
  <c r="P21" i="27"/>
  <c r="S20" i="27"/>
  <c r="R20" i="27"/>
  <c r="P20" i="27"/>
  <c r="S19" i="27"/>
  <c r="R19" i="27"/>
  <c r="P19" i="27"/>
  <c r="S18" i="27"/>
  <c r="R18" i="27"/>
  <c r="P18" i="27"/>
  <c r="S17" i="27"/>
  <c r="R17" i="27"/>
  <c r="P17" i="27"/>
  <c r="S16" i="27"/>
  <c r="R16" i="27"/>
  <c r="P16" i="27"/>
  <c r="S15" i="27"/>
  <c r="R15" i="27"/>
  <c r="P15" i="27"/>
  <c r="S14" i="27"/>
  <c r="R14" i="27"/>
  <c r="P14" i="27"/>
  <c r="S13" i="27"/>
  <c r="R13" i="27"/>
  <c r="P13" i="27"/>
  <c r="S12" i="27"/>
  <c r="R12" i="27"/>
  <c r="P12" i="27"/>
  <c r="S11" i="27"/>
  <c r="R11" i="27"/>
  <c r="P11" i="27"/>
  <c r="S10" i="27"/>
  <c r="R10" i="27"/>
  <c r="P10" i="27"/>
  <c r="S9" i="27"/>
  <c r="R9" i="27"/>
  <c r="P9" i="27"/>
  <c r="F267" i="26" s="1"/>
  <c r="F266" i="26" s="1"/>
  <c r="S8" i="27"/>
  <c r="R8" i="27"/>
  <c r="P8" i="27"/>
  <c r="J271" i="26"/>
  <c r="J270" i="26" s="1"/>
  <c r="J269" i="26" s="1"/>
  <c r="J268" i="26" s="1"/>
  <c r="G271" i="26"/>
  <c r="G270" i="26" s="1"/>
  <c r="G269" i="26" s="1"/>
  <c r="G268" i="26" s="1"/>
  <c r="D271" i="26"/>
  <c r="D270" i="26" s="1"/>
  <c r="D269" i="26" s="1"/>
  <c r="D268" i="26" s="1"/>
  <c r="I267" i="26"/>
  <c r="I266" i="26" s="1"/>
  <c r="D267" i="26"/>
  <c r="D266" i="26" s="1"/>
  <c r="J265" i="26"/>
  <c r="J264" i="26" s="1"/>
  <c r="H265" i="26"/>
  <c r="H264" i="26" s="1"/>
  <c r="E265" i="26"/>
  <c r="E264" i="26" s="1"/>
  <c r="J261" i="26"/>
  <c r="J260" i="26" s="1"/>
  <c r="G261" i="26"/>
  <c r="F261" i="26"/>
  <c r="F260" i="26" s="1"/>
  <c r="D261" i="26"/>
  <c r="D260" i="26" s="1"/>
  <c r="G260" i="26"/>
  <c r="J259" i="26"/>
  <c r="J258" i="26" s="1"/>
  <c r="H259" i="26"/>
  <c r="H258" i="26" s="1"/>
  <c r="G259" i="26"/>
  <c r="G258" i="26" s="1"/>
  <c r="E259" i="26"/>
  <c r="E258" i="26" s="1"/>
  <c r="I257" i="26"/>
  <c r="I256" i="26" s="1"/>
  <c r="H257" i="26"/>
  <c r="H256" i="26" s="1"/>
  <c r="G257" i="26"/>
  <c r="G256" i="26" s="1"/>
  <c r="E257" i="26"/>
  <c r="E256" i="26" s="1"/>
  <c r="J255" i="26"/>
  <c r="I255" i="26"/>
  <c r="F255" i="26"/>
  <c r="E255" i="26"/>
  <c r="D255" i="26"/>
  <c r="I254" i="26"/>
  <c r="G254" i="26"/>
  <c r="F254" i="26"/>
  <c r="E254" i="26"/>
  <c r="I252" i="26"/>
  <c r="I251" i="26" s="1"/>
  <c r="G252" i="26"/>
  <c r="G251" i="26" s="1"/>
  <c r="F252" i="26"/>
  <c r="F251" i="26" s="1"/>
  <c r="E252" i="26"/>
  <c r="E251" i="26" s="1"/>
  <c r="D252" i="26"/>
  <c r="D251" i="26" s="1"/>
  <c r="J249" i="26"/>
  <c r="I249" i="26"/>
  <c r="I248" i="26" s="1"/>
  <c r="H249" i="26"/>
  <c r="H248" i="26" s="1"/>
  <c r="G249" i="26"/>
  <c r="G248" i="26" s="1"/>
  <c r="E249" i="26"/>
  <c r="D249" i="26"/>
  <c r="D248" i="26" s="1"/>
  <c r="J248" i="26"/>
  <c r="I247" i="26"/>
  <c r="I246" i="26" s="1"/>
  <c r="H247" i="26"/>
  <c r="H246" i="26" s="1"/>
  <c r="G247" i="26"/>
  <c r="G246" i="26" s="1"/>
  <c r="F247" i="26"/>
  <c r="F246" i="26" s="1"/>
  <c r="E247" i="26"/>
  <c r="E246" i="26" s="1"/>
  <c r="J245" i="26"/>
  <c r="J244" i="26" s="1"/>
  <c r="I245" i="26"/>
  <c r="I244" i="26" s="1"/>
  <c r="G245" i="26"/>
  <c r="G244" i="26" s="1"/>
  <c r="F245" i="26"/>
  <c r="F244" i="26" s="1"/>
  <c r="E245" i="26"/>
  <c r="E244" i="26" s="1"/>
  <c r="D245" i="26"/>
  <c r="J243" i="26"/>
  <c r="I243" i="26"/>
  <c r="I242" i="26" s="1"/>
  <c r="H243" i="26"/>
  <c r="H242" i="26" s="1"/>
  <c r="G243" i="26"/>
  <c r="G242" i="26" s="1"/>
  <c r="E243" i="26"/>
  <c r="D243" i="26"/>
  <c r="D242" i="26" s="1"/>
  <c r="J242" i="26"/>
  <c r="J240" i="26"/>
  <c r="J239" i="26" s="1"/>
  <c r="I240" i="26"/>
  <c r="I239" i="26" s="1"/>
  <c r="H240" i="26"/>
  <c r="H239" i="26" s="1"/>
  <c r="G240" i="26"/>
  <c r="G239" i="26" s="1"/>
  <c r="F240" i="26"/>
  <c r="F239" i="26" s="1"/>
  <c r="E240" i="26"/>
  <c r="D240" i="26"/>
  <c r="D239" i="26" s="1"/>
  <c r="J238" i="26"/>
  <c r="I238" i="26"/>
  <c r="H238" i="26"/>
  <c r="G238" i="26"/>
  <c r="F238" i="26"/>
  <c r="E238" i="26"/>
  <c r="D238" i="26"/>
  <c r="J237" i="26"/>
  <c r="I237" i="26"/>
  <c r="H237" i="26"/>
  <c r="H236" i="26" s="1"/>
  <c r="G237" i="26"/>
  <c r="G236" i="26" s="1"/>
  <c r="F237" i="26"/>
  <c r="E237" i="26"/>
  <c r="D237" i="26"/>
  <c r="J235" i="26"/>
  <c r="I235" i="26"/>
  <c r="H235" i="26"/>
  <c r="G235" i="26"/>
  <c r="F235" i="26"/>
  <c r="E235" i="26"/>
  <c r="D235" i="26"/>
  <c r="J234" i="26"/>
  <c r="I234" i="26"/>
  <c r="H234" i="26"/>
  <c r="G234" i="26"/>
  <c r="F234" i="26"/>
  <c r="E234" i="26"/>
  <c r="D234" i="26"/>
  <c r="J233" i="26"/>
  <c r="I233" i="26"/>
  <c r="H233" i="26"/>
  <c r="G233" i="26"/>
  <c r="F233" i="26"/>
  <c r="E233" i="26"/>
  <c r="E232" i="26" s="1"/>
  <c r="D233" i="26"/>
  <c r="I232" i="26"/>
  <c r="J231" i="26"/>
  <c r="I231" i="26"/>
  <c r="H231" i="26"/>
  <c r="G231" i="26"/>
  <c r="F231" i="26"/>
  <c r="E231" i="26"/>
  <c r="D231" i="26"/>
  <c r="J230" i="26"/>
  <c r="I230" i="26"/>
  <c r="H230" i="26"/>
  <c r="G230" i="26"/>
  <c r="F230" i="26"/>
  <c r="E230" i="26"/>
  <c r="D230" i="26"/>
  <c r="J229" i="26"/>
  <c r="I229" i="26"/>
  <c r="H229" i="26"/>
  <c r="H228" i="26" s="1"/>
  <c r="G229" i="26"/>
  <c r="F229" i="26"/>
  <c r="E229" i="26"/>
  <c r="D229" i="26"/>
  <c r="J226" i="26"/>
  <c r="J225" i="26" s="1"/>
  <c r="I226" i="26"/>
  <c r="I225" i="26" s="1"/>
  <c r="H226" i="26"/>
  <c r="H225" i="26" s="1"/>
  <c r="G226" i="26"/>
  <c r="G225" i="26" s="1"/>
  <c r="F226" i="26"/>
  <c r="F225" i="26" s="1"/>
  <c r="E226" i="26"/>
  <c r="E225" i="26" s="1"/>
  <c r="D226" i="26"/>
  <c r="J224" i="26"/>
  <c r="J223" i="26" s="1"/>
  <c r="I224" i="26"/>
  <c r="H224" i="26"/>
  <c r="G224" i="26"/>
  <c r="G223" i="26" s="1"/>
  <c r="F224" i="26"/>
  <c r="F223" i="26" s="1"/>
  <c r="E224" i="26"/>
  <c r="E223" i="26" s="1"/>
  <c r="D224" i="26"/>
  <c r="I223" i="26"/>
  <c r="H223" i="26"/>
  <c r="J222" i="26"/>
  <c r="J221" i="26" s="1"/>
  <c r="I222" i="26"/>
  <c r="I221" i="26" s="1"/>
  <c r="H222" i="26"/>
  <c r="H221" i="26" s="1"/>
  <c r="G222" i="26"/>
  <c r="G221" i="26" s="1"/>
  <c r="F222" i="26"/>
  <c r="F221" i="26" s="1"/>
  <c r="E222" i="26"/>
  <c r="E221" i="26" s="1"/>
  <c r="D222" i="26"/>
  <c r="D221" i="26" s="1"/>
  <c r="J220" i="26"/>
  <c r="J219" i="26" s="1"/>
  <c r="I220" i="26"/>
  <c r="I219" i="26" s="1"/>
  <c r="H220" i="26"/>
  <c r="H219" i="26" s="1"/>
  <c r="G220" i="26"/>
  <c r="G219" i="26" s="1"/>
  <c r="F220" i="26"/>
  <c r="F219" i="26" s="1"/>
  <c r="E220" i="26"/>
  <c r="E219" i="26" s="1"/>
  <c r="D220" i="26"/>
  <c r="D219" i="26" s="1"/>
  <c r="J218" i="26"/>
  <c r="J217" i="26" s="1"/>
  <c r="I218" i="26"/>
  <c r="H218" i="26"/>
  <c r="G218" i="26"/>
  <c r="G217" i="26" s="1"/>
  <c r="F218" i="26"/>
  <c r="F217" i="26" s="1"/>
  <c r="E218" i="26"/>
  <c r="E217" i="26" s="1"/>
  <c r="D218" i="26"/>
  <c r="I217" i="26"/>
  <c r="H217" i="26"/>
  <c r="J216" i="26"/>
  <c r="J215" i="26" s="1"/>
  <c r="I216" i="26"/>
  <c r="I215" i="26" s="1"/>
  <c r="H216" i="26"/>
  <c r="H215" i="26" s="1"/>
  <c r="G216" i="26"/>
  <c r="G215" i="26" s="1"/>
  <c r="F216" i="26"/>
  <c r="F215" i="26" s="1"/>
  <c r="E216" i="26"/>
  <c r="E215" i="26" s="1"/>
  <c r="D216" i="26"/>
  <c r="J214" i="26"/>
  <c r="J213" i="26" s="1"/>
  <c r="I214" i="26"/>
  <c r="I213" i="26" s="1"/>
  <c r="H214" i="26"/>
  <c r="G214" i="26"/>
  <c r="G213" i="26" s="1"/>
  <c r="F214" i="26"/>
  <c r="F213" i="26" s="1"/>
  <c r="E214" i="26"/>
  <c r="E213" i="26" s="1"/>
  <c r="D214" i="26"/>
  <c r="D213" i="26" s="1"/>
  <c r="J212" i="26"/>
  <c r="I212" i="26"/>
  <c r="H212" i="26"/>
  <c r="G212" i="26"/>
  <c r="F212" i="26"/>
  <c r="E212" i="26"/>
  <c r="D212" i="26"/>
  <c r="J211" i="26"/>
  <c r="J210" i="26" s="1"/>
  <c r="I211" i="26"/>
  <c r="H211" i="26"/>
  <c r="G211" i="26"/>
  <c r="F211" i="26"/>
  <c r="E211" i="26"/>
  <c r="D211" i="26"/>
  <c r="D210" i="26" s="1"/>
  <c r="J208" i="26"/>
  <c r="J207" i="26" s="1"/>
  <c r="I208" i="26"/>
  <c r="I207" i="26" s="1"/>
  <c r="H208" i="26"/>
  <c r="G208" i="26"/>
  <c r="G207" i="26" s="1"/>
  <c r="F208" i="26"/>
  <c r="F207" i="26" s="1"/>
  <c r="E208" i="26"/>
  <c r="E207" i="26" s="1"/>
  <c r="D208" i="26"/>
  <c r="D207" i="26" s="1"/>
  <c r="J206" i="26"/>
  <c r="J205" i="26" s="1"/>
  <c r="I206" i="26"/>
  <c r="H206" i="26"/>
  <c r="G206" i="26"/>
  <c r="G205" i="26" s="1"/>
  <c r="F206" i="26"/>
  <c r="F205" i="26" s="1"/>
  <c r="E206" i="26"/>
  <c r="E205" i="26" s="1"/>
  <c r="D206" i="26"/>
  <c r="I205" i="26"/>
  <c r="H205" i="26"/>
  <c r="J204" i="26"/>
  <c r="J203" i="26" s="1"/>
  <c r="I204" i="26"/>
  <c r="I203" i="26" s="1"/>
  <c r="H204" i="26"/>
  <c r="H203" i="26" s="1"/>
  <c r="G204" i="26"/>
  <c r="G203" i="26" s="1"/>
  <c r="F204" i="26"/>
  <c r="F203" i="26" s="1"/>
  <c r="E204" i="26"/>
  <c r="E203" i="26" s="1"/>
  <c r="D204" i="26"/>
  <c r="J202" i="26"/>
  <c r="J201" i="26" s="1"/>
  <c r="I202" i="26"/>
  <c r="I201" i="26" s="1"/>
  <c r="H202" i="26"/>
  <c r="G202" i="26"/>
  <c r="G201" i="26" s="1"/>
  <c r="F202" i="26"/>
  <c r="F201" i="26" s="1"/>
  <c r="E202" i="26"/>
  <c r="E201" i="26" s="1"/>
  <c r="D202" i="26"/>
  <c r="D201" i="26" s="1"/>
  <c r="J199" i="26"/>
  <c r="I199" i="26"/>
  <c r="H199" i="26"/>
  <c r="G199" i="26"/>
  <c r="F199" i="26"/>
  <c r="E199" i="26"/>
  <c r="D199" i="26"/>
  <c r="J198" i="26"/>
  <c r="I198" i="26"/>
  <c r="H198" i="26"/>
  <c r="G198" i="26"/>
  <c r="G197" i="26" s="1"/>
  <c r="F198" i="26"/>
  <c r="E198" i="26"/>
  <c r="D198" i="26"/>
  <c r="J196" i="26"/>
  <c r="J195" i="26" s="1"/>
  <c r="I196" i="26"/>
  <c r="I195" i="26" s="1"/>
  <c r="H196" i="26"/>
  <c r="G196" i="26"/>
  <c r="G195" i="26" s="1"/>
  <c r="F196" i="26"/>
  <c r="F195" i="26" s="1"/>
  <c r="E196" i="26"/>
  <c r="E195" i="26" s="1"/>
  <c r="D196" i="26"/>
  <c r="D195" i="26" s="1"/>
  <c r="J194" i="26"/>
  <c r="I194" i="26"/>
  <c r="H194" i="26"/>
  <c r="G194" i="26"/>
  <c r="F194" i="26"/>
  <c r="E194" i="26"/>
  <c r="D194" i="26"/>
  <c r="J193" i="26"/>
  <c r="I193" i="26"/>
  <c r="H193" i="26"/>
  <c r="G193" i="26"/>
  <c r="F193" i="26"/>
  <c r="E193" i="26"/>
  <c r="D193" i="26"/>
  <c r="J192" i="26"/>
  <c r="I192" i="26"/>
  <c r="H192" i="26"/>
  <c r="G192" i="26"/>
  <c r="F192" i="26"/>
  <c r="E192" i="26"/>
  <c r="D192" i="26"/>
  <c r="J191" i="26"/>
  <c r="I191" i="26"/>
  <c r="H191" i="26"/>
  <c r="G191" i="26"/>
  <c r="F191" i="26"/>
  <c r="E191" i="26"/>
  <c r="D191" i="26"/>
  <c r="J190" i="26"/>
  <c r="I190" i="26"/>
  <c r="H190" i="26"/>
  <c r="G190" i="26"/>
  <c r="F190" i="26"/>
  <c r="E190" i="26"/>
  <c r="D190" i="26"/>
  <c r="J188" i="26"/>
  <c r="J187" i="26" s="1"/>
  <c r="I188" i="26"/>
  <c r="H188" i="26"/>
  <c r="G188" i="26"/>
  <c r="G187" i="26" s="1"/>
  <c r="F188" i="26"/>
  <c r="F187" i="26" s="1"/>
  <c r="E188" i="26"/>
  <c r="E187" i="26" s="1"/>
  <c r="D188" i="26"/>
  <c r="I187" i="26"/>
  <c r="H187" i="26"/>
  <c r="J186" i="26"/>
  <c r="J185" i="26" s="1"/>
  <c r="I186" i="26"/>
  <c r="I185" i="26" s="1"/>
  <c r="H186" i="26"/>
  <c r="H185" i="26" s="1"/>
  <c r="G186" i="26"/>
  <c r="G185" i="26" s="1"/>
  <c r="F186" i="26"/>
  <c r="F185" i="26" s="1"/>
  <c r="E186" i="26"/>
  <c r="E185" i="26" s="1"/>
  <c r="D186" i="26"/>
  <c r="J184" i="26"/>
  <c r="I184" i="26"/>
  <c r="H184" i="26"/>
  <c r="G184" i="26"/>
  <c r="F184" i="26"/>
  <c r="E184" i="26"/>
  <c r="D184" i="26"/>
  <c r="J183" i="26"/>
  <c r="I183" i="26"/>
  <c r="H183" i="26"/>
  <c r="G183" i="26"/>
  <c r="F183" i="26"/>
  <c r="E183" i="26"/>
  <c r="D183" i="26"/>
  <c r="J181" i="26"/>
  <c r="I181" i="26"/>
  <c r="H181" i="26"/>
  <c r="G181" i="26"/>
  <c r="F181" i="26"/>
  <c r="E181" i="26"/>
  <c r="D181" i="26"/>
  <c r="J180" i="26"/>
  <c r="I180" i="26"/>
  <c r="H180" i="26"/>
  <c r="G180" i="26"/>
  <c r="F180" i="26"/>
  <c r="E180" i="26"/>
  <c r="D180" i="26"/>
  <c r="J177" i="26"/>
  <c r="J176" i="26" s="1"/>
  <c r="I177" i="26"/>
  <c r="I176" i="26" s="1"/>
  <c r="H177" i="26"/>
  <c r="H176" i="26" s="1"/>
  <c r="G177" i="26"/>
  <c r="G176" i="26" s="1"/>
  <c r="F177" i="26"/>
  <c r="F176" i="26" s="1"/>
  <c r="E177" i="26"/>
  <c r="E176" i="26" s="1"/>
  <c r="D177" i="26"/>
  <c r="D176" i="26" s="1"/>
  <c r="J175" i="26"/>
  <c r="J174" i="26" s="1"/>
  <c r="I175" i="26"/>
  <c r="I174" i="26" s="1"/>
  <c r="H175" i="26"/>
  <c r="H174" i="26" s="1"/>
  <c r="G175" i="26"/>
  <c r="G174" i="26" s="1"/>
  <c r="F175" i="26"/>
  <c r="F174" i="26" s="1"/>
  <c r="E175" i="26"/>
  <c r="E174" i="26" s="1"/>
  <c r="D175" i="26"/>
  <c r="D174" i="26" s="1"/>
  <c r="J173" i="26"/>
  <c r="J172" i="26" s="1"/>
  <c r="I173" i="26"/>
  <c r="H173" i="26"/>
  <c r="G173" i="26"/>
  <c r="G172" i="26" s="1"/>
  <c r="F173" i="26"/>
  <c r="F172" i="26" s="1"/>
  <c r="E173" i="26"/>
  <c r="E172" i="26" s="1"/>
  <c r="D173" i="26"/>
  <c r="D172" i="26" s="1"/>
  <c r="I172" i="26"/>
  <c r="H172" i="26"/>
  <c r="J171" i="26"/>
  <c r="I171" i="26"/>
  <c r="H171" i="26"/>
  <c r="G171" i="26"/>
  <c r="F171" i="26"/>
  <c r="E171" i="26"/>
  <c r="D171" i="26"/>
  <c r="J170" i="26"/>
  <c r="I170" i="26"/>
  <c r="H170" i="26"/>
  <c r="G170" i="26"/>
  <c r="F170" i="26"/>
  <c r="E170" i="26"/>
  <c r="D170" i="26"/>
  <c r="J169" i="26"/>
  <c r="I169" i="26"/>
  <c r="H169" i="26"/>
  <c r="G169" i="26"/>
  <c r="F169" i="26"/>
  <c r="E169" i="26"/>
  <c r="D169" i="26"/>
  <c r="J167" i="26"/>
  <c r="I167" i="26"/>
  <c r="H167" i="26"/>
  <c r="G167" i="26"/>
  <c r="F167" i="26"/>
  <c r="E167" i="26"/>
  <c r="D167" i="26"/>
  <c r="J166" i="26"/>
  <c r="I166" i="26"/>
  <c r="H166" i="26"/>
  <c r="G166" i="26"/>
  <c r="F166" i="26"/>
  <c r="E166" i="26"/>
  <c r="D166" i="26"/>
  <c r="J163" i="26"/>
  <c r="J162" i="26" s="1"/>
  <c r="I163" i="26"/>
  <c r="I162" i="26" s="1"/>
  <c r="H163" i="26"/>
  <c r="H162" i="26" s="1"/>
  <c r="G163" i="26"/>
  <c r="G162" i="26" s="1"/>
  <c r="F163" i="26"/>
  <c r="F162" i="26" s="1"/>
  <c r="E163" i="26"/>
  <c r="E162" i="26" s="1"/>
  <c r="D163" i="26"/>
  <c r="J161" i="26"/>
  <c r="J160" i="26" s="1"/>
  <c r="I161" i="26"/>
  <c r="H161" i="26"/>
  <c r="H160" i="26" s="1"/>
  <c r="G161" i="26"/>
  <c r="G160" i="26" s="1"/>
  <c r="F161" i="26"/>
  <c r="F160" i="26" s="1"/>
  <c r="E161" i="26"/>
  <c r="E160" i="26" s="1"/>
  <c r="D161" i="26"/>
  <c r="D160" i="26" s="1"/>
  <c r="I160" i="26"/>
  <c r="J159" i="26"/>
  <c r="J158" i="26" s="1"/>
  <c r="I159" i="26"/>
  <c r="I158" i="26" s="1"/>
  <c r="H159" i="26"/>
  <c r="H158" i="26" s="1"/>
  <c r="G159" i="26"/>
  <c r="G158" i="26" s="1"/>
  <c r="F159" i="26"/>
  <c r="F158" i="26" s="1"/>
  <c r="E159" i="26"/>
  <c r="E158" i="26" s="1"/>
  <c r="D159" i="26"/>
  <c r="J157" i="26"/>
  <c r="I157" i="26"/>
  <c r="H157" i="26"/>
  <c r="G157" i="26"/>
  <c r="F157" i="26"/>
  <c r="E157" i="26"/>
  <c r="D157" i="26"/>
  <c r="J156" i="26"/>
  <c r="I156" i="26"/>
  <c r="H156" i="26"/>
  <c r="G156" i="26"/>
  <c r="F156" i="26"/>
  <c r="E156" i="26"/>
  <c r="D156" i="26"/>
  <c r="J155" i="26"/>
  <c r="I155" i="26"/>
  <c r="H155" i="26"/>
  <c r="G155" i="26"/>
  <c r="G154" i="26" s="1"/>
  <c r="F155" i="26"/>
  <c r="E155" i="26"/>
  <c r="E154" i="26" s="1"/>
  <c r="D155" i="26"/>
  <c r="J153" i="26"/>
  <c r="J152" i="26" s="1"/>
  <c r="I153" i="26"/>
  <c r="I152" i="26" s="1"/>
  <c r="H153" i="26"/>
  <c r="H152" i="26" s="1"/>
  <c r="G153" i="26"/>
  <c r="G152" i="26" s="1"/>
  <c r="F153" i="26"/>
  <c r="F152" i="26" s="1"/>
  <c r="E153" i="26"/>
  <c r="E152" i="26" s="1"/>
  <c r="D153" i="26"/>
  <c r="D152" i="26" s="1"/>
  <c r="J151" i="26"/>
  <c r="J150" i="26" s="1"/>
  <c r="I151" i="26"/>
  <c r="H151" i="26"/>
  <c r="H150" i="26" s="1"/>
  <c r="G151" i="26"/>
  <c r="G150" i="26" s="1"/>
  <c r="F151" i="26"/>
  <c r="F150" i="26" s="1"/>
  <c r="E151" i="26"/>
  <c r="E150" i="26" s="1"/>
  <c r="D151" i="26"/>
  <c r="I150" i="26"/>
  <c r="J149" i="26"/>
  <c r="J148" i="26" s="1"/>
  <c r="I149" i="26"/>
  <c r="I148" i="26" s="1"/>
  <c r="H149" i="26"/>
  <c r="H148" i="26" s="1"/>
  <c r="G149" i="26"/>
  <c r="G148" i="26" s="1"/>
  <c r="F149" i="26"/>
  <c r="F148" i="26" s="1"/>
  <c r="E149" i="26"/>
  <c r="E148" i="26" s="1"/>
  <c r="D149" i="26"/>
  <c r="J147" i="26"/>
  <c r="J146" i="26" s="1"/>
  <c r="I147" i="26"/>
  <c r="I146" i="26" s="1"/>
  <c r="H147" i="26"/>
  <c r="H146" i="26" s="1"/>
  <c r="G147" i="26"/>
  <c r="G146" i="26" s="1"/>
  <c r="F147" i="26"/>
  <c r="F146" i="26" s="1"/>
  <c r="E147" i="26"/>
  <c r="E146" i="26" s="1"/>
  <c r="D147" i="26"/>
  <c r="D146" i="26" s="1"/>
  <c r="J145" i="26"/>
  <c r="J144" i="26" s="1"/>
  <c r="I145" i="26"/>
  <c r="I144" i="26" s="1"/>
  <c r="H145" i="26"/>
  <c r="H144" i="26" s="1"/>
  <c r="G145" i="26"/>
  <c r="G144" i="26" s="1"/>
  <c r="F145" i="26"/>
  <c r="F144" i="26" s="1"/>
  <c r="E145" i="26"/>
  <c r="E144" i="26" s="1"/>
  <c r="D145" i="26"/>
  <c r="J141" i="26"/>
  <c r="J140" i="26" s="1"/>
  <c r="I141" i="26"/>
  <c r="I140" i="26" s="1"/>
  <c r="H141" i="26"/>
  <c r="H140" i="26" s="1"/>
  <c r="G141" i="26"/>
  <c r="G140" i="26" s="1"/>
  <c r="F141" i="26"/>
  <c r="F140" i="26" s="1"/>
  <c r="E141" i="26"/>
  <c r="E140" i="26" s="1"/>
  <c r="D141" i="26"/>
  <c r="D140" i="26" s="1"/>
  <c r="J139" i="26"/>
  <c r="J138" i="26" s="1"/>
  <c r="I139" i="26"/>
  <c r="H139" i="26"/>
  <c r="G139" i="26"/>
  <c r="G138" i="26" s="1"/>
  <c r="F139" i="26"/>
  <c r="F138" i="26" s="1"/>
  <c r="E139" i="26"/>
  <c r="E138" i="26" s="1"/>
  <c r="D139" i="26"/>
  <c r="I138" i="26"/>
  <c r="H138" i="26"/>
  <c r="J137" i="26"/>
  <c r="J136" i="26" s="1"/>
  <c r="I137" i="26"/>
  <c r="I136" i="26" s="1"/>
  <c r="H137" i="26"/>
  <c r="H136" i="26" s="1"/>
  <c r="G137" i="26"/>
  <c r="G136" i="26" s="1"/>
  <c r="F137" i="26"/>
  <c r="F136" i="26" s="1"/>
  <c r="E137" i="26"/>
  <c r="E136" i="26" s="1"/>
  <c r="D137" i="26"/>
  <c r="J135" i="26"/>
  <c r="J134" i="26" s="1"/>
  <c r="I135" i="26"/>
  <c r="I134" i="26" s="1"/>
  <c r="H135" i="26"/>
  <c r="H134" i="26" s="1"/>
  <c r="G135" i="26"/>
  <c r="G134" i="26" s="1"/>
  <c r="F135" i="26"/>
  <c r="F134" i="26" s="1"/>
  <c r="E135" i="26"/>
  <c r="E134" i="26" s="1"/>
  <c r="D135" i="26"/>
  <c r="D134" i="26" s="1"/>
  <c r="J133" i="26"/>
  <c r="J132" i="26" s="1"/>
  <c r="I133" i="26"/>
  <c r="H133" i="26"/>
  <c r="G133" i="26"/>
  <c r="G132" i="26" s="1"/>
  <c r="F133" i="26"/>
  <c r="F132" i="26" s="1"/>
  <c r="E133" i="26"/>
  <c r="E132" i="26" s="1"/>
  <c r="D133" i="26"/>
  <c r="I132" i="26"/>
  <c r="H132" i="26"/>
  <c r="J131" i="26"/>
  <c r="J130" i="26" s="1"/>
  <c r="I131" i="26"/>
  <c r="I130" i="26" s="1"/>
  <c r="H131" i="26"/>
  <c r="H130" i="26" s="1"/>
  <c r="G131" i="26"/>
  <c r="G130" i="26" s="1"/>
  <c r="F131" i="26"/>
  <c r="F130" i="26" s="1"/>
  <c r="E131" i="26"/>
  <c r="E130" i="26" s="1"/>
  <c r="D131" i="26"/>
  <c r="J129" i="26"/>
  <c r="J128" i="26" s="1"/>
  <c r="I129" i="26"/>
  <c r="I128" i="26" s="1"/>
  <c r="H129" i="26"/>
  <c r="H128" i="26" s="1"/>
  <c r="G129" i="26"/>
  <c r="G128" i="26" s="1"/>
  <c r="F129" i="26"/>
  <c r="F128" i="26" s="1"/>
  <c r="E129" i="26"/>
  <c r="E128" i="26" s="1"/>
  <c r="D129" i="26"/>
  <c r="J127" i="26"/>
  <c r="J126" i="26" s="1"/>
  <c r="I127" i="26"/>
  <c r="H127" i="26"/>
  <c r="G127" i="26"/>
  <c r="G126" i="26" s="1"/>
  <c r="F127" i="26"/>
  <c r="F126" i="26" s="1"/>
  <c r="E127" i="26"/>
  <c r="E126" i="26" s="1"/>
  <c r="D127" i="26"/>
  <c r="I126" i="26"/>
  <c r="H126" i="26"/>
  <c r="J124" i="26"/>
  <c r="J123" i="26" s="1"/>
  <c r="I124" i="26"/>
  <c r="I123" i="26" s="1"/>
  <c r="H124" i="26"/>
  <c r="H123" i="26" s="1"/>
  <c r="G124" i="26"/>
  <c r="G123" i="26" s="1"/>
  <c r="F124" i="26"/>
  <c r="F123" i="26" s="1"/>
  <c r="E124" i="26"/>
  <c r="E123" i="26" s="1"/>
  <c r="D124" i="26"/>
  <c r="J122" i="26"/>
  <c r="J121" i="26" s="1"/>
  <c r="I122" i="26"/>
  <c r="I121" i="26" s="1"/>
  <c r="H122" i="26"/>
  <c r="H121" i="26" s="1"/>
  <c r="G122" i="26"/>
  <c r="G121" i="26" s="1"/>
  <c r="F122" i="26"/>
  <c r="F121" i="26" s="1"/>
  <c r="E122" i="26"/>
  <c r="E121" i="26" s="1"/>
  <c r="D122" i="26"/>
  <c r="J120" i="26"/>
  <c r="J119" i="26" s="1"/>
  <c r="I120" i="26"/>
  <c r="I119" i="26" s="1"/>
  <c r="H120" i="26"/>
  <c r="H119" i="26" s="1"/>
  <c r="G120" i="26"/>
  <c r="G119" i="26" s="1"/>
  <c r="F120" i="26"/>
  <c r="F119" i="26" s="1"/>
  <c r="E120" i="26"/>
  <c r="D120" i="26"/>
  <c r="D119" i="26" s="1"/>
  <c r="J118" i="26"/>
  <c r="J117" i="26" s="1"/>
  <c r="I118" i="26"/>
  <c r="H118" i="26"/>
  <c r="G118" i="26"/>
  <c r="G117" i="26" s="1"/>
  <c r="F118" i="26"/>
  <c r="F117" i="26" s="1"/>
  <c r="E118" i="26"/>
  <c r="E117" i="26" s="1"/>
  <c r="D118" i="26"/>
  <c r="I117" i="26"/>
  <c r="H117" i="26"/>
  <c r="J116" i="26"/>
  <c r="J115" i="26" s="1"/>
  <c r="I116" i="26"/>
  <c r="I115" i="26" s="1"/>
  <c r="H116" i="26"/>
  <c r="H115" i="26" s="1"/>
  <c r="G116" i="26"/>
  <c r="G115" i="26" s="1"/>
  <c r="F116" i="26"/>
  <c r="F115" i="26" s="1"/>
  <c r="E116" i="26"/>
  <c r="E115" i="26" s="1"/>
  <c r="D116" i="26"/>
  <c r="J113" i="26"/>
  <c r="I113" i="26"/>
  <c r="H113" i="26"/>
  <c r="G113" i="26"/>
  <c r="F113" i="26"/>
  <c r="E113" i="26"/>
  <c r="D113" i="26"/>
  <c r="J112" i="26"/>
  <c r="I112" i="26"/>
  <c r="H112" i="26"/>
  <c r="G112" i="26"/>
  <c r="F112" i="26"/>
  <c r="E112" i="26"/>
  <c r="D112" i="26"/>
  <c r="J111" i="26"/>
  <c r="I111" i="26"/>
  <c r="H111" i="26"/>
  <c r="G111" i="26"/>
  <c r="F111" i="26"/>
  <c r="E111" i="26"/>
  <c r="D111" i="26"/>
  <c r="J108" i="26"/>
  <c r="J107" i="26" s="1"/>
  <c r="I108" i="26"/>
  <c r="I107" i="26" s="1"/>
  <c r="H108" i="26"/>
  <c r="H107" i="26" s="1"/>
  <c r="G108" i="26"/>
  <c r="G107" i="26" s="1"/>
  <c r="F108" i="26"/>
  <c r="F107" i="26" s="1"/>
  <c r="E108" i="26"/>
  <c r="E107" i="26" s="1"/>
  <c r="D108" i="26"/>
  <c r="D107" i="26" s="1"/>
  <c r="J106" i="26"/>
  <c r="J105" i="26" s="1"/>
  <c r="I106" i="26"/>
  <c r="I105" i="26" s="1"/>
  <c r="H106" i="26"/>
  <c r="G106" i="26"/>
  <c r="G105" i="26" s="1"/>
  <c r="F106" i="26"/>
  <c r="F105" i="26" s="1"/>
  <c r="E106" i="26"/>
  <c r="E105" i="26" s="1"/>
  <c r="D106" i="26"/>
  <c r="H105" i="26"/>
  <c r="J104" i="26"/>
  <c r="J103" i="26" s="1"/>
  <c r="I104" i="26"/>
  <c r="I103" i="26" s="1"/>
  <c r="H104" i="26"/>
  <c r="H103" i="26" s="1"/>
  <c r="G104" i="26"/>
  <c r="G103" i="26" s="1"/>
  <c r="F104" i="26"/>
  <c r="F103" i="26" s="1"/>
  <c r="E104" i="26"/>
  <c r="E103" i="26" s="1"/>
  <c r="D104" i="26"/>
  <c r="D103" i="26" s="1"/>
  <c r="J102" i="26"/>
  <c r="J101" i="26" s="1"/>
  <c r="I102" i="26"/>
  <c r="I101" i="26" s="1"/>
  <c r="H102" i="26"/>
  <c r="H101" i="26" s="1"/>
  <c r="G102" i="26"/>
  <c r="G101" i="26" s="1"/>
  <c r="F102" i="26"/>
  <c r="F101" i="26" s="1"/>
  <c r="E102" i="26"/>
  <c r="D102" i="26"/>
  <c r="D101" i="26" s="1"/>
  <c r="E101" i="26"/>
  <c r="J100" i="26"/>
  <c r="J99" i="26" s="1"/>
  <c r="I100" i="26"/>
  <c r="I99" i="26" s="1"/>
  <c r="H100" i="26"/>
  <c r="G100" i="26"/>
  <c r="G99" i="26" s="1"/>
  <c r="F100" i="26"/>
  <c r="F99" i="26" s="1"/>
  <c r="E100" i="26"/>
  <c r="E99" i="26" s="1"/>
  <c r="D100" i="26"/>
  <c r="H99" i="26"/>
  <c r="J97" i="26"/>
  <c r="J96" i="26" s="1"/>
  <c r="I97" i="26"/>
  <c r="H97" i="26"/>
  <c r="G97" i="26"/>
  <c r="G96" i="26" s="1"/>
  <c r="F97" i="26"/>
  <c r="F96" i="26" s="1"/>
  <c r="E97" i="26"/>
  <c r="E96" i="26" s="1"/>
  <c r="D97" i="26"/>
  <c r="I96" i="26"/>
  <c r="H96" i="26"/>
  <c r="J95" i="26"/>
  <c r="J94" i="26" s="1"/>
  <c r="I95" i="26"/>
  <c r="I94" i="26" s="1"/>
  <c r="H95" i="26"/>
  <c r="H94" i="26" s="1"/>
  <c r="G95" i="26"/>
  <c r="G94" i="26" s="1"/>
  <c r="F95" i="26"/>
  <c r="F94" i="26" s="1"/>
  <c r="E95" i="26"/>
  <c r="E94" i="26" s="1"/>
  <c r="D95" i="26"/>
  <c r="J93" i="26"/>
  <c r="J92" i="26" s="1"/>
  <c r="I93" i="26"/>
  <c r="I92" i="26" s="1"/>
  <c r="H93" i="26"/>
  <c r="H92" i="26" s="1"/>
  <c r="G93" i="26"/>
  <c r="G92" i="26" s="1"/>
  <c r="F93" i="26"/>
  <c r="F92" i="26" s="1"/>
  <c r="E93" i="26"/>
  <c r="E92" i="26" s="1"/>
  <c r="D93" i="26"/>
  <c r="D92" i="26" s="1"/>
  <c r="J91" i="26"/>
  <c r="J90" i="26" s="1"/>
  <c r="I91" i="26"/>
  <c r="H91" i="26"/>
  <c r="G91" i="26"/>
  <c r="G90" i="26" s="1"/>
  <c r="F91" i="26"/>
  <c r="F90" i="26" s="1"/>
  <c r="E91" i="26"/>
  <c r="E90" i="26" s="1"/>
  <c r="D91" i="26"/>
  <c r="I90" i="26"/>
  <c r="H90" i="26"/>
  <c r="J89" i="26"/>
  <c r="J88" i="26" s="1"/>
  <c r="I89" i="26"/>
  <c r="I88" i="26" s="1"/>
  <c r="H89" i="26"/>
  <c r="H88" i="26" s="1"/>
  <c r="G89" i="26"/>
  <c r="G88" i="26" s="1"/>
  <c r="F89" i="26"/>
  <c r="F88" i="26" s="1"/>
  <c r="E89" i="26"/>
  <c r="E88" i="26" s="1"/>
  <c r="D89" i="26"/>
  <c r="D88" i="26" s="1"/>
  <c r="J87" i="26"/>
  <c r="J86" i="26" s="1"/>
  <c r="I87" i="26"/>
  <c r="I86" i="26" s="1"/>
  <c r="H87" i="26"/>
  <c r="H86" i="26" s="1"/>
  <c r="G87" i="26"/>
  <c r="G86" i="26" s="1"/>
  <c r="F87" i="26"/>
  <c r="F86" i="26" s="1"/>
  <c r="E87" i="26"/>
  <c r="E86" i="26" s="1"/>
  <c r="D87" i="26"/>
  <c r="D86" i="26" s="1"/>
  <c r="J85" i="26"/>
  <c r="J84" i="26" s="1"/>
  <c r="I85" i="26"/>
  <c r="H85" i="26"/>
  <c r="G85" i="26"/>
  <c r="G84" i="26" s="1"/>
  <c r="F85" i="26"/>
  <c r="F84" i="26" s="1"/>
  <c r="E85" i="26"/>
  <c r="E84" i="26" s="1"/>
  <c r="D85" i="26"/>
  <c r="I84" i="26"/>
  <c r="H84" i="26"/>
  <c r="J83" i="26"/>
  <c r="J82" i="26" s="1"/>
  <c r="I83" i="26"/>
  <c r="I82" i="26" s="1"/>
  <c r="H83" i="26"/>
  <c r="H82" i="26" s="1"/>
  <c r="G83" i="26"/>
  <c r="G82" i="26" s="1"/>
  <c r="F83" i="26"/>
  <c r="F82" i="26" s="1"/>
  <c r="E83" i="26"/>
  <c r="E82" i="26" s="1"/>
  <c r="D83" i="26"/>
  <c r="J81" i="26"/>
  <c r="J80" i="26" s="1"/>
  <c r="I81" i="26"/>
  <c r="I80" i="26" s="1"/>
  <c r="H81" i="26"/>
  <c r="H80" i="26" s="1"/>
  <c r="G81" i="26"/>
  <c r="G80" i="26" s="1"/>
  <c r="F81" i="26"/>
  <c r="F80" i="26" s="1"/>
  <c r="E81" i="26"/>
  <c r="E80" i="26" s="1"/>
  <c r="D81" i="26"/>
  <c r="D80" i="26" s="1"/>
  <c r="J78" i="26"/>
  <c r="J77" i="26" s="1"/>
  <c r="I78" i="26"/>
  <c r="I77" i="26" s="1"/>
  <c r="H78" i="26"/>
  <c r="H77" i="26" s="1"/>
  <c r="G78" i="26"/>
  <c r="G77" i="26" s="1"/>
  <c r="F78" i="26"/>
  <c r="F77" i="26" s="1"/>
  <c r="E78" i="26"/>
  <c r="E77" i="26" s="1"/>
  <c r="D78" i="26"/>
  <c r="D77" i="26" s="1"/>
  <c r="J76" i="26"/>
  <c r="I76" i="26"/>
  <c r="H76" i="26"/>
  <c r="G76" i="26"/>
  <c r="F76" i="26"/>
  <c r="E76" i="26"/>
  <c r="D76" i="26"/>
  <c r="J75" i="26"/>
  <c r="I75" i="26"/>
  <c r="H75" i="26"/>
  <c r="G75" i="26"/>
  <c r="F75" i="26"/>
  <c r="E75" i="26"/>
  <c r="D75" i="26"/>
  <c r="J74" i="26"/>
  <c r="I74" i="26"/>
  <c r="H74" i="26"/>
  <c r="G74" i="26"/>
  <c r="F74" i="26"/>
  <c r="E74" i="26"/>
  <c r="D74" i="26"/>
  <c r="J71" i="26"/>
  <c r="J70" i="26" s="1"/>
  <c r="I71" i="26"/>
  <c r="I70" i="26" s="1"/>
  <c r="H71" i="26"/>
  <c r="H70" i="26" s="1"/>
  <c r="G71" i="26"/>
  <c r="G70" i="26" s="1"/>
  <c r="F71" i="26"/>
  <c r="E71" i="26"/>
  <c r="E70" i="26" s="1"/>
  <c r="D71" i="26"/>
  <c r="D70" i="26" s="1"/>
  <c r="F70" i="26"/>
  <c r="J67" i="26"/>
  <c r="I67" i="26"/>
  <c r="H67" i="26"/>
  <c r="G67" i="26"/>
  <c r="F67" i="26"/>
  <c r="E67" i="26"/>
  <c r="D67" i="26"/>
  <c r="J66" i="26"/>
  <c r="I66" i="26"/>
  <c r="H66" i="26"/>
  <c r="G66" i="26"/>
  <c r="F66" i="26"/>
  <c r="E66" i="26"/>
  <c r="D66" i="26"/>
  <c r="J64" i="26"/>
  <c r="J63" i="26" s="1"/>
  <c r="I64" i="26"/>
  <c r="I63" i="26" s="1"/>
  <c r="H64" i="26"/>
  <c r="G64" i="26"/>
  <c r="G63" i="26" s="1"/>
  <c r="F64" i="26"/>
  <c r="F63" i="26" s="1"/>
  <c r="E64" i="26"/>
  <c r="E63" i="26" s="1"/>
  <c r="D64" i="26"/>
  <c r="H63" i="26"/>
  <c r="J62" i="26"/>
  <c r="J61" i="26" s="1"/>
  <c r="I62" i="26"/>
  <c r="I61" i="26" s="1"/>
  <c r="H62" i="26"/>
  <c r="H61" i="26" s="1"/>
  <c r="G62" i="26"/>
  <c r="G61" i="26" s="1"/>
  <c r="F62" i="26"/>
  <c r="F61" i="26" s="1"/>
  <c r="E62" i="26"/>
  <c r="E61" i="26" s="1"/>
  <c r="D62" i="26"/>
  <c r="D61" i="26" s="1"/>
  <c r="J60" i="26"/>
  <c r="J59" i="26" s="1"/>
  <c r="I60" i="26"/>
  <c r="I59" i="26" s="1"/>
  <c r="H60" i="26"/>
  <c r="H59" i="26" s="1"/>
  <c r="G60" i="26"/>
  <c r="G59" i="26" s="1"/>
  <c r="F60" i="26"/>
  <c r="F59" i="26" s="1"/>
  <c r="E60" i="26"/>
  <c r="E59" i="26" s="1"/>
  <c r="D60" i="26"/>
  <c r="J56" i="26"/>
  <c r="I56" i="26"/>
  <c r="H56" i="26"/>
  <c r="G56" i="26"/>
  <c r="F56" i="26"/>
  <c r="E56" i="26"/>
  <c r="D56" i="26"/>
  <c r="J55" i="26"/>
  <c r="I55" i="26"/>
  <c r="H55" i="26"/>
  <c r="G55" i="26"/>
  <c r="F55" i="26"/>
  <c r="E55" i="26"/>
  <c r="D55" i="26"/>
  <c r="J54" i="26"/>
  <c r="I54" i="26"/>
  <c r="H54" i="26"/>
  <c r="G54" i="26"/>
  <c r="F54" i="26"/>
  <c r="E54" i="26"/>
  <c r="D54" i="26"/>
  <c r="J53" i="26"/>
  <c r="I53" i="26"/>
  <c r="H53" i="26"/>
  <c r="G53" i="26"/>
  <c r="F53" i="26"/>
  <c r="E53" i="26"/>
  <c r="D53" i="26"/>
  <c r="J52" i="26"/>
  <c r="I52" i="26"/>
  <c r="H52" i="26"/>
  <c r="G52" i="26"/>
  <c r="F52" i="26"/>
  <c r="E52" i="26"/>
  <c r="D52" i="26"/>
  <c r="J51" i="26"/>
  <c r="I51" i="26"/>
  <c r="H51" i="26"/>
  <c r="G51" i="26"/>
  <c r="F51" i="26"/>
  <c r="E51" i="26"/>
  <c r="D51" i="26"/>
  <c r="J50" i="26"/>
  <c r="I50" i="26"/>
  <c r="H50" i="26"/>
  <c r="G50" i="26"/>
  <c r="F50" i="26"/>
  <c r="E50" i="26"/>
  <c r="D50" i="26"/>
  <c r="J49" i="26"/>
  <c r="I49" i="26"/>
  <c r="H49" i="26"/>
  <c r="G49" i="26"/>
  <c r="F49" i="26"/>
  <c r="E49" i="26"/>
  <c r="D49" i="26"/>
  <c r="J46" i="26"/>
  <c r="J45" i="26" s="1"/>
  <c r="I46" i="26"/>
  <c r="I45" i="26" s="1"/>
  <c r="H46" i="26"/>
  <c r="H45" i="26" s="1"/>
  <c r="G46" i="26"/>
  <c r="G45" i="26" s="1"/>
  <c r="F46" i="26"/>
  <c r="F45" i="26" s="1"/>
  <c r="E46" i="26"/>
  <c r="E45" i="26" s="1"/>
  <c r="D46" i="26"/>
  <c r="D45" i="26" s="1"/>
  <c r="J44" i="26"/>
  <c r="J43" i="26" s="1"/>
  <c r="I44" i="26"/>
  <c r="I43" i="26" s="1"/>
  <c r="H44" i="26"/>
  <c r="H43" i="26" s="1"/>
  <c r="G44" i="26"/>
  <c r="G43" i="26" s="1"/>
  <c r="F44" i="26"/>
  <c r="F43" i="26" s="1"/>
  <c r="E44" i="26"/>
  <c r="E43" i="26" s="1"/>
  <c r="D44" i="26"/>
  <c r="D43" i="26" s="1"/>
  <c r="J42" i="26"/>
  <c r="I42" i="26"/>
  <c r="H42" i="26"/>
  <c r="G42" i="26"/>
  <c r="F42" i="26"/>
  <c r="E42" i="26"/>
  <c r="D42" i="26"/>
  <c r="J41" i="26"/>
  <c r="I41" i="26"/>
  <c r="H41" i="26"/>
  <c r="G41" i="26"/>
  <c r="F41" i="26"/>
  <c r="E41" i="26"/>
  <c r="D41" i="26"/>
  <c r="J38" i="26"/>
  <c r="I38" i="26"/>
  <c r="H38" i="26"/>
  <c r="G38" i="26"/>
  <c r="F38" i="26"/>
  <c r="E38" i="26"/>
  <c r="D38" i="26"/>
  <c r="J37" i="26"/>
  <c r="I37" i="26"/>
  <c r="H37" i="26"/>
  <c r="G37" i="26"/>
  <c r="F37" i="26"/>
  <c r="E37" i="26"/>
  <c r="D37" i="26"/>
  <c r="J36" i="26"/>
  <c r="I36" i="26"/>
  <c r="H36" i="26"/>
  <c r="G36" i="26"/>
  <c r="F36" i="26"/>
  <c r="E36" i="26"/>
  <c r="D36" i="26"/>
  <c r="J35" i="26"/>
  <c r="I35" i="26"/>
  <c r="H35" i="26"/>
  <c r="G35" i="26"/>
  <c r="F35" i="26"/>
  <c r="E35" i="26"/>
  <c r="D35" i="26"/>
  <c r="J33" i="26"/>
  <c r="I33" i="26"/>
  <c r="H33" i="26"/>
  <c r="G33" i="26"/>
  <c r="F33" i="26"/>
  <c r="E33" i="26"/>
  <c r="D33" i="26"/>
  <c r="J32" i="26"/>
  <c r="I32" i="26"/>
  <c r="H32" i="26"/>
  <c r="G32" i="26"/>
  <c r="F32" i="26"/>
  <c r="E32" i="26"/>
  <c r="D32" i="26"/>
  <c r="J30" i="26"/>
  <c r="J29" i="26" s="1"/>
  <c r="I30" i="26"/>
  <c r="I29" i="26" s="1"/>
  <c r="H30" i="26"/>
  <c r="H29" i="26" s="1"/>
  <c r="G30" i="26"/>
  <c r="G29" i="26" s="1"/>
  <c r="F30" i="26"/>
  <c r="F29" i="26" s="1"/>
  <c r="E30" i="26"/>
  <c r="D30" i="26"/>
  <c r="D29" i="26" s="1"/>
  <c r="J28" i="26"/>
  <c r="I28" i="26"/>
  <c r="H28" i="26"/>
  <c r="G28" i="26"/>
  <c r="F28" i="26"/>
  <c r="E28" i="26"/>
  <c r="D28" i="26"/>
  <c r="J27" i="26"/>
  <c r="I27" i="26"/>
  <c r="H27" i="26"/>
  <c r="G27" i="26"/>
  <c r="F27" i="26"/>
  <c r="E27" i="26"/>
  <c r="D27" i="26"/>
  <c r="J24" i="26"/>
  <c r="I24" i="26"/>
  <c r="H24" i="26"/>
  <c r="G24" i="26"/>
  <c r="F24" i="26"/>
  <c r="E24" i="26"/>
  <c r="D24" i="26"/>
  <c r="J23" i="26"/>
  <c r="I23" i="26"/>
  <c r="H23" i="26"/>
  <c r="G23" i="26"/>
  <c r="F23" i="26"/>
  <c r="E23" i="26"/>
  <c r="D23" i="26"/>
  <c r="J21" i="26"/>
  <c r="J20" i="26" s="1"/>
  <c r="I21" i="26"/>
  <c r="H21" i="26"/>
  <c r="H20" i="26" s="1"/>
  <c r="G21" i="26"/>
  <c r="G20" i="26" s="1"/>
  <c r="F21" i="26"/>
  <c r="F20" i="26" s="1"/>
  <c r="E21" i="26"/>
  <c r="E20" i="26" s="1"/>
  <c r="D21" i="26"/>
  <c r="D20" i="26" s="1"/>
  <c r="I20" i="26"/>
  <c r="J18" i="26"/>
  <c r="J17" i="26" s="1"/>
  <c r="I18" i="26"/>
  <c r="I17" i="26" s="1"/>
  <c r="H18" i="26"/>
  <c r="H17" i="26" s="1"/>
  <c r="G18" i="26"/>
  <c r="G17" i="26" s="1"/>
  <c r="F18" i="26"/>
  <c r="F17" i="26" s="1"/>
  <c r="E18" i="26"/>
  <c r="E17" i="26" s="1"/>
  <c r="D18" i="26"/>
  <c r="J16" i="26"/>
  <c r="J15" i="26" s="1"/>
  <c r="I16" i="26"/>
  <c r="I15" i="26" s="1"/>
  <c r="H16" i="26"/>
  <c r="H15" i="26" s="1"/>
  <c r="G16" i="26"/>
  <c r="G15" i="26" s="1"/>
  <c r="F16" i="26"/>
  <c r="F15" i="26" s="1"/>
  <c r="E16" i="26"/>
  <c r="E15" i="26" s="1"/>
  <c r="D16" i="26"/>
  <c r="D15" i="26" s="1"/>
  <c r="J13" i="26"/>
  <c r="J12" i="26" s="1"/>
  <c r="J11" i="26" s="1"/>
  <c r="I13" i="26"/>
  <c r="I12" i="26" s="1"/>
  <c r="I11" i="26" s="1"/>
  <c r="H13" i="26"/>
  <c r="H12" i="26" s="1"/>
  <c r="H11" i="26" s="1"/>
  <c r="G13" i="26"/>
  <c r="G12" i="26" s="1"/>
  <c r="G11" i="26" s="1"/>
  <c r="F13" i="26"/>
  <c r="F12" i="26" s="1"/>
  <c r="F11" i="26" s="1"/>
  <c r="E13" i="26"/>
  <c r="E12" i="26" s="1"/>
  <c r="E11" i="26" s="1"/>
  <c r="D13" i="26"/>
  <c r="D12" i="26" s="1"/>
  <c r="D11" i="26" s="1"/>
  <c r="C211" i="29" l="1"/>
  <c r="C210" i="29" s="1"/>
  <c r="C26" i="29"/>
  <c r="J228" i="29"/>
  <c r="C110" i="29"/>
  <c r="C109" i="29" s="1"/>
  <c r="C40" i="29"/>
  <c r="C39" i="29" s="1"/>
  <c r="D179" i="29"/>
  <c r="D143" i="29"/>
  <c r="E25" i="29"/>
  <c r="E10" i="29" s="1"/>
  <c r="C254" i="29"/>
  <c r="C251" i="29" s="1"/>
  <c r="F25" i="29"/>
  <c r="F10" i="29" s="1"/>
  <c r="C183" i="29"/>
  <c r="D228" i="29"/>
  <c r="D242" i="29"/>
  <c r="E57" i="29"/>
  <c r="C48" i="29"/>
  <c r="C47" i="29" s="1"/>
  <c r="G57" i="29"/>
  <c r="D10" i="29"/>
  <c r="C237" i="29"/>
  <c r="G10" i="29"/>
  <c r="J10" i="29"/>
  <c r="J57" i="29"/>
  <c r="C73" i="29"/>
  <c r="C72" i="29" s="1"/>
  <c r="H165" i="29"/>
  <c r="C14" i="29"/>
  <c r="C65" i="29"/>
  <c r="C58" i="29" s="1"/>
  <c r="C31" i="29"/>
  <c r="G228" i="29"/>
  <c r="D210" i="29"/>
  <c r="F228" i="29"/>
  <c r="C19" i="29"/>
  <c r="H10" i="29"/>
  <c r="H57" i="29"/>
  <c r="C34" i="29"/>
  <c r="C201" i="29"/>
  <c r="C98" i="29"/>
  <c r="I10" i="29"/>
  <c r="I57" i="29"/>
  <c r="C166" i="29"/>
  <c r="C79" i="29"/>
  <c r="C154" i="29"/>
  <c r="C143" i="29" s="1"/>
  <c r="F165" i="29"/>
  <c r="C198" i="29"/>
  <c r="C233" i="29"/>
  <c r="C169" i="29"/>
  <c r="C114" i="29"/>
  <c r="F57" i="29"/>
  <c r="E228" i="29"/>
  <c r="H179" i="29"/>
  <c r="C229" i="29"/>
  <c r="H228" i="29"/>
  <c r="E179" i="29"/>
  <c r="I165" i="29"/>
  <c r="C190" i="29"/>
  <c r="I179" i="29"/>
  <c r="D57" i="29"/>
  <c r="J165" i="29"/>
  <c r="G179" i="29"/>
  <c r="J179" i="29"/>
  <c r="D165" i="29"/>
  <c r="C125" i="29"/>
  <c r="C264" i="29"/>
  <c r="C263" i="29" s="1"/>
  <c r="F179" i="29"/>
  <c r="C180" i="29"/>
  <c r="I228" i="29"/>
  <c r="C242" i="29"/>
  <c r="F154" i="26"/>
  <c r="J168" i="26"/>
  <c r="F182" i="26"/>
  <c r="F26" i="26"/>
  <c r="I40" i="26"/>
  <c r="I39" i="26" s="1"/>
  <c r="D65" i="26"/>
  <c r="J65" i="26"/>
  <c r="G26" i="26"/>
  <c r="E65" i="26"/>
  <c r="G73" i="26"/>
  <c r="G72" i="26" s="1"/>
  <c r="E165" i="26"/>
  <c r="E253" i="26"/>
  <c r="I179" i="26"/>
  <c r="G22" i="26"/>
  <c r="E110" i="26"/>
  <c r="E109" i="26" s="1"/>
  <c r="G232" i="26"/>
  <c r="D236" i="26"/>
  <c r="J236" i="26"/>
  <c r="J165" i="26"/>
  <c r="J164" i="26" s="1"/>
  <c r="F228" i="26"/>
  <c r="C231" i="26"/>
  <c r="C238" i="26"/>
  <c r="E22" i="26"/>
  <c r="E19" i="26" s="1"/>
  <c r="H26" i="26"/>
  <c r="I34" i="26"/>
  <c r="C166" i="26"/>
  <c r="F200" i="26"/>
  <c r="J197" i="26"/>
  <c r="J22" i="26"/>
  <c r="J19" i="26" s="1"/>
  <c r="D31" i="26"/>
  <c r="J31" i="26"/>
  <c r="C49" i="26"/>
  <c r="C120" i="26"/>
  <c r="C119" i="26" s="1"/>
  <c r="I114" i="26"/>
  <c r="G182" i="26"/>
  <c r="G189" i="26"/>
  <c r="C224" i="26"/>
  <c r="C223" i="26" s="1"/>
  <c r="G228" i="26"/>
  <c r="J14" i="26"/>
  <c r="I48" i="26"/>
  <c r="I47" i="26" s="1"/>
  <c r="H48" i="26"/>
  <c r="H47" i="26" s="1"/>
  <c r="D40" i="26"/>
  <c r="D39" i="26" s="1"/>
  <c r="F65" i="26"/>
  <c r="D73" i="26"/>
  <c r="D72" i="26" s="1"/>
  <c r="J73" i="26"/>
  <c r="I110" i="26"/>
  <c r="I109" i="26" s="1"/>
  <c r="C129" i="26"/>
  <c r="C128" i="26" s="1"/>
  <c r="I154" i="26"/>
  <c r="I143" i="26" s="1"/>
  <c r="F179" i="26"/>
  <c r="E210" i="26"/>
  <c r="E209" i="26" s="1"/>
  <c r="F22" i="26"/>
  <c r="F19" i="26" s="1"/>
  <c r="F31" i="26"/>
  <c r="E182" i="26"/>
  <c r="E228" i="26"/>
  <c r="F14" i="26"/>
  <c r="H22" i="26"/>
  <c r="C30" i="26"/>
  <c r="C29" i="26" s="1"/>
  <c r="I31" i="26"/>
  <c r="G40" i="26"/>
  <c r="G39" i="26" s="1"/>
  <c r="F40" i="26"/>
  <c r="F39" i="26" s="1"/>
  <c r="C55" i="26"/>
  <c r="D110" i="26"/>
  <c r="D109" i="26" s="1"/>
  <c r="C122" i="26"/>
  <c r="C121" i="26" s="1"/>
  <c r="J154" i="26"/>
  <c r="J143" i="26" s="1"/>
  <c r="H168" i="26"/>
  <c r="G179" i="26"/>
  <c r="I182" i="26"/>
  <c r="H19" i="26"/>
  <c r="E48" i="26"/>
  <c r="E47" i="26" s="1"/>
  <c r="J72" i="26"/>
  <c r="I79" i="26"/>
  <c r="D128" i="26"/>
  <c r="F165" i="26"/>
  <c r="J182" i="26"/>
  <c r="I189" i="26"/>
  <c r="F197" i="26"/>
  <c r="J209" i="26"/>
  <c r="C226" i="26"/>
  <c r="C225" i="26" s="1"/>
  <c r="I22" i="26"/>
  <c r="I19" i="26" s="1"/>
  <c r="H34" i="26"/>
  <c r="F48" i="26"/>
  <c r="F47" i="26" s="1"/>
  <c r="E119" i="26"/>
  <c r="E114" i="26" s="1"/>
  <c r="C147" i="26"/>
  <c r="C146" i="26" s="1"/>
  <c r="C169" i="26"/>
  <c r="J40" i="26"/>
  <c r="J39" i="26" s="1"/>
  <c r="H65" i="26"/>
  <c r="F73" i="26"/>
  <c r="F72" i="26" s="1"/>
  <c r="G110" i="26"/>
  <c r="G109" i="26" s="1"/>
  <c r="H165" i="26"/>
  <c r="H164" i="26" s="1"/>
  <c r="E189" i="26"/>
  <c r="C191" i="26"/>
  <c r="J189" i="26"/>
  <c r="C229" i="26"/>
  <c r="F232" i="26"/>
  <c r="C235" i="26"/>
  <c r="G31" i="26"/>
  <c r="D34" i="26"/>
  <c r="J34" i="26"/>
  <c r="C52" i="26"/>
  <c r="C145" i="26"/>
  <c r="C144" i="26" s="1"/>
  <c r="C156" i="26"/>
  <c r="E179" i="26"/>
  <c r="I200" i="26"/>
  <c r="G14" i="26"/>
  <c r="G79" i="26"/>
  <c r="J98" i="26"/>
  <c r="C27" i="26"/>
  <c r="I26" i="26"/>
  <c r="C36" i="26"/>
  <c r="C37" i="26"/>
  <c r="C51" i="26"/>
  <c r="G65" i="26"/>
  <c r="G58" i="26" s="1"/>
  <c r="H73" i="26"/>
  <c r="H72" i="26" s="1"/>
  <c r="J79" i="26"/>
  <c r="E79" i="26"/>
  <c r="C108" i="26"/>
  <c r="C107" i="26" s="1"/>
  <c r="C141" i="26"/>
  <c r="C140" i="26" s="1"/>
  <c r="C149" i="26"/>
  <c r="C148" i="26" s="1"/>
  <c r="C159" i="26"/>
  <c r="C158" i="26" s="1"/>
  <c r="C240" i="26"/>
  <c r="C239" i="26" s="1"/>
  <c r="H14" i="26"/>
  <c r="G19" i="26"/>
  <c r="I14" i="26"/>
  <c r="C18" i="26"/>
  <c r="C17" i="26" s="1"/>
  <c r="E26" i="26"/>
  <c r="D26" i="26"/>
  <c r="J26" i="26"/>
  <c r="C33" i="26"/>
  <c r="G34" i="26"/>
  <c r="F34" i="26"/>
  <c r="C42" i="26"/>
  <c r="C50" i="26"/>
  <c r="C66" i="26"/>
  <c r="I65" i="26"/>
  <c r="I73" i="26"/>
  <c r="I72" i="26" s="1"/>
  <c r="F110" i="26"/>
  <c r="F109" i="26" s="1"/>
  <c r="C113" i="26"/>
  <c r="J110" i="26"/>
  <c r="J109" i="26" s="1"/>
  <c r="G125" i="26"/>
  <c r="C135" i="26"/>
  <c r="C134" i="26" s="1"/>
  <c r="C153" i="26"/>
  <c r="C152" i="26" s="1"/>
  <c r="C163" i="26"/>
  <c r="C162" i="26" s="1"/>
  <c r="I168" i="26"/>
  <c r="C183" i="26"/>
  <c r="C192" i="26"/>
  <c r="D225" i="26"/>
  <c r="C23" i="26"/>
  <c r="C157" i="26"/>
  <c r="C188" i="26"/>
  <c r="C187" i="26" s="1"/>
  <c r="C222" i="26"/>
  <c r="C221" i="26" s="1"/>
  <c r="H232" i="26"/>
  <c r="H227" i="26" s="1"/>
  <c r="F236" i="26"/>
  <c r="C24" i="26"/>
  <c r="H31" i="26"/>
  <c r="H25" i="26" s="1"/>
  <c r="H40" i="26"/>
  <c r="H39" i="26" s="1"/>
  <c r="D48" i="26"/>
  <c r="D47" i="26" s="1"/>
  <c r="J48" i="26"/>
  <c r="J47" i="26" s="1"/>
  <c r="C54" i="26"/>
  <c r="C64" i="26"/>
  <c r="C63" i="26" s="1"/>
  <c r="C75" i="26"/>
  <c r="E98" i="26"/>
  <c r="H110" i="26"/>
  <c r="H109" i="26" s="1"/>
  <c r="H114" i="26"/>
  <c r="C151" i="26"/>
  <c r="C150" i="26" s="1"/>
  <c r="H154" i="26"/>
  <c r="H143" i="26" s="1"/>
  <c r="I165" i="26"/>
  <c r="I164" i="26" s="1"/>
  <c r="C180" i="26"/>
  <c r="J179" i="26"/>
  <c r="I197" i="26"/>
  <c r="C199" i="26"/>
  <c r="G210" i="26"/>
  <c r="G209" i="26" s="1"/>
  <c r="I228" i="26"/>
  <c r="C233" i="26"/>
  <c r="J232" i="26"/>
  <c r="I236" i="26"/>
  <c r="I253" i="26"/>
  <c r="C21" i="26"/>
  <c r="C20" i="26" s="1"/>
  <c r="C38" i="26"/>
  <c r="F98" i="26"/>
  <c r="J125" i="26"/>
  <c r="D168" i="26"/>
  <c r="C234" i="26"/>
  <c r="D22" i="26"/>
  <c r="D19" i="26" s="1"/>
  <c r="C32" i="26"/>
  <c r="C31" i="26" s="1"/>
  <c r="C53" i="26"/>
  <c r="C60" i="26"/>
  <c r="C59" i="26" s="1"/>
  <c r="E73" i="26"/>
  <c r="E72" i="26" s="1"/>
  <c r="C83" i="26"/>
  <c r="C82" i="26" s="1"/>
  <c r="J114" i="26"/>
  <c r="E125" i="26"/>
  <c r="E143" i="26"/>
  <c r="C155" i="26"/>
  <c r="C167" i="26"/>
  <c r="F168" i="26"/>
  <c r="E168" i="26"/>
  <c r="E197" i="26"/>
  <c r="E178" i="26" s="1"/>
  <c r="I210" i="26"/>
  <c r="I209" i="26" s="1"/>
  <c r="C218" i="26"/>
  <c r="C217" i="26" s="1"/>
  <c r="D228" i="26"/>
  <c r="J228" i="26"/>
  <c r="C237" i="26"/>
  <c r="C236" i="26" s="1"/>
  <c r="E14" i="26"/>
  <c r="H79" i="26"/>
  <c r="H98" i="26"/>
  <c r="F25" i="26"/>
  <c r="F79" i="26"/>
  <c r="C28" i="26"/>
  <c r="C46" i="26"/>
  <c r="C45" i="26" s="1"/>
  <c r="C85" i="26"/>
  <c r="C84" i="26" s="1"/>
  <c r="D84" i="26"/>
  <c r="C116" i="26"/>
  <c r="C115" i="26" s="1"/>
  <c r="D115" i="26"/>
  <c r="C16" i="26"/>
  <c r="C15" i="26" s="1"/>
  <c r="C74" i="26"/>
  <c r="C78" i="26"/>
  <c r="C77" i="26" s="1"/>
  <c r="C81" i="26"/>
  <c r="C80" i="26" s="1"/>
  <c r="H125" i="26"/>
  <c r="F143" i="26"/>
  <c r="C13" i="26"/>
  <c r="C12" i="26" s="1"/>
  <c r="C11" i="26" s="1"/>
  <c r="E31" i="26"/>
  <c r="E34" i="26"/>
  <c r="C35" i="26"/>
  <c r="E40" i="26"/>
  <c r="E39" i="26" s="1"/>
  <c r="C41" i="26"/>
  <c r="C44" i="26"/>
  <c r="C43" i="26" s="1"/>
  <c r="G48" i="26"/>
  <c r="G47" i="26" s="1"/>
  <c r="C56" i="26"/>
  <c r="C62" i="26"/>
  <c r="C61" i="26" s="1"/>
  <c r="C67" i="26"/>
  <c r="C97" i="26"/>
  <c r="C96" i="26" s="1"/>
  <c r="D96" i="26"/>
  <c r="G98" i="26"/>
  <c r="I125" i="26"/>
  <c r="G143" i="26"/>
  <c r="D82" i="26"/>
  <c r="C93" i="26"/>
  <c r="C92" i="26" s="1"/>
  <c r="C95" i="26"/>
  <c r="C94" i="26" s="1"/>
  <c r="C106" i="26"/>
  <c r="C105" i="26" s="1"/>
  <c r="D105" i="26"/>
  <c r="C111" i="26"/>
  <c r="C127" i="26"/>
  <c r="C126" i="26" s="1"/>
  <c r="C133" i="26"/>
  <c r="C132" i="26" s="1"/>
  <c r="C139" i="26"/>
  <c r="C138" i="26" s="1"/>
  <c r="D17" i="26"/>
  <c r="D14" i="26" s="1"/>
  <c r="E29" i="26"/>
  <c r="D63" i="26"/>
  <c r="C71" i="26"/>
  <c r="C70" i="26" s="1"/>
  <c r="C91" i="26"/>
  <c r="C90" i="26" s="1"/>
  <c r="D90" i="26"/>
  <c r="I98" i="26"/>
  <c r="C102" i="26"/>
  <c r="C101" i="26" s="1"/>
  <c r="C104" i="26"/>
  <c r="C103" i="26" s="1"/>
  <c r="F114" i="26"/>
  <c r="C118" i="26"/>
  <c r="C117" i="26" s="1"/>
  <c r="C124" i="26"/>
  <c r="C123" i="26" s="1"/>
  <c r="D59" i="26"/>
  <c r="C76" i="26"/>
  <c r="C87" i="26"/>
  <c r="C86" i="26" s="1"/>
  <c r="C89" i="26"/>
  <c r="C88" i="26" s="1"/>
  <c r="D94" i="26"/>
  <c r="C100" i="26"/>
  <c r="C99" i="26" s="1"/>
  <c r="D99" i="26"/>
  <c r="C112" i="26"/>
  <c r="G114" i="26"/>
  <c r="F125" i="26"/>
  <c r="C131" i="26"/>
  <c r="C130" i="26" s="1"/>
  <c r="C137" i="26"/>
  <c r="C136" i="26" s="1"/>
  <c r="H207" i="26"/>
  <c r="C208" i="26"/>
  <c r="C207" i="26" s="1"/>
  <c r="D117" i="26"/>
  <c r="D123" i="26"/>
  <c r="D126" i="26"/>
  <c r="D132" i="26"/>
  <c r="D138" i="26"/>
  <c r="D144" i="26"/>
  <c r="D150" i="26"/>
  <c r="F189" i="26"/>
  <c r="C204" i="26"/>
  <c r="C203" i="26" s="1"/>
  <c r="D203" i="26"/>
  <c r="J200" i="26"/>
  <c r="G200" i="26"/>
  <c r="C161" i="26"/>
  <c r="C160" i="26" s="1"/>
  <c r="G165" i="26"/>
  <c r="C170" i="26"/>
  <c r="D179" i="26"/>
  <c r="D182" i="26"/>
  <c r="D189" i="26"/>
  <c r="H197" i="26"/>
  <c r="H201" i="26"/>
  <c r="C202" i="26"/>
  <c r="C201" i="26" s="1"/>
  <c r="E200" i="26"/>
  <c r="C212" i="26"/>
  <c r="G241" i="26"/>
  <c r="I241" i="26"/>
  <c r="D121" i="26"/>
  <c r="D130" i="26"/>
  <c r="D136" i="26"/>
  <c r="D148" i="26"/>
  <c r="D154" i="26"/>
  <c r="C171" i="26"/>
  <c r="C175" i="26"/>
  <c r="C174" i="26" s="1"/>
  <c r="C177" i="26"/>
  <c r="C176" i="26" s="1"/>
  <c r="C181" i="26"/>
  <c r="C184" i="26"/>
  <c r="H189" i="26"/>
  <c r="C194" i="26"/>
  <c r="F210" i="26"/>
  <c r="F209" i="26" s="1"/>
  <c r="C216" i="26"/>
  <c r="C215" i="26" s="1"/>
  <c r="D215" i="26"/>
  <c r="D162" i="26"/>
  <c r="G168" i="26"/>
  <c r="C173" i="26"/>
  <c r="C172" i="26" s="1"/>
  <c r="H179" i="26"/>
  <c r="H182" i="26"/>
  <c r="C186" i="26"/>
  <c r="C185" i="26" s="1"/>
  <c r="D185" i="26"/>
  <c r="C193" i="26"/>
  <c r="C198" i="26"/>
  <c r="C197" i="26" s="1"/>
  <c r="D197" i="26"/>
  <c r="C206" i="26"/>
  <c r="C205" i="26" s="1"/>
  <c r="H213" i="26"/>
  <c r="C214" i="26"/>
  <c r="C213" i="26" s="1"/>
  <c r="D158" i="26"/>
  <c r="D165" i="26"/>
  <c r="D164" i="26" s="1"/>
  <c r="H195" i="26"/>
  <c r="C196" i="26"/>
  <c r="C195" i="26" s="1"/>
  <c r="H210" i="26"/>
  <c r="C211" i="26"/>
  <c r="C190" i="26"/>
  <c r="C220" i="26"/>
  <c r="C219" i="26" s="1"/>
  <c r="D187" i="26"/>
  <c r="D205" i="26"/>
  <c r="D217" i="26"/>
  <c r="D223" i="26"/>
  <c r="D232" i="26"/>
  <c r="D227" i="26" s="1"/>
  <c r="F243" i="26"/>
  <c r="F242" i="26" s="1"/>
  <c r="D244" i="26"/>
  <c r="H245" i="26"/>
  <c r="H244" i="26" s="1"/>
  <c r="H241" i="26" s="1"/>
  <c r="D247" i="26"/>
  <c r="J247" i="26"/>
  <c r="J246" i="26" s="1"/>
  <c r="J241" i="26" s="1"/>
  <c r="F249" i="26"/>
  <c r="F248" i="26" s="1"/>
  <c r="J252" i="26"/>
  <c r="J251" i="26" s="1"/>
  <c r="H254" i="26"/>
  <c r="G255" i="26"/>
  <c r="G253" i="26" s="1"/>
  <c r="G250" i="26" s="1"/>
  <c r="F257" i="26"/>
  <c r="F256" i="26" s="1"/>
  <c r="D259" i="26"/>
  <c r="G265" i="26"/>
  <c r="G264" i="26" s="1"/>
  <c r="J267" i="26"/>
  <c r="J266" i="26" s="1"/>
  <c r="J263" i="26" s="1"/>
  <c r="J262" i="26" s="1"/>
  <c r="E271" i="26"/>
  <c r="E270" i="26" s="1"/>
  <c r="E269" i="26" s="1"/>
  <c r="E268" i="26" s="1"/>
  <c r="G267" i="26"/>
  <c r="G266" i="26" s="1"/>
  <c r="I271" i="26"/>
  <c r="I270" i="26" s="1"/>
  <c r="I269" i="26" s="1"/>
  <c r="I268" i="26" s="1"/>
  <c r="E267" i="26"/>
  <c r="I265" i="26"/>
  <c r="I264" i="26" s="1"/>
  <c r="I263" i="26" s="1"/>
  <c r="I262" i="26" s="1"/>
  <c r="E261" i="26"/>
  <c r="E260" i="26" s="1"/>
  <c r="E250" i="26" s="1"/>
  <c r="H271" i="26"/>
  <c r="H270" i="26" s="1"/>
  <c r="H269" i="26" s="1"/>
  <c r="H268" i="26" s="1"/>
  <c r="F271" i="26"/>
  <c r="F270" i="26" s="1"/>
  <c r="F269" i="26" s="1"/>
  <c r="F268" i="26" s="1"/>
  <c r="H267" i="26"/>
  <c r="H266" i="26" s="1"/>
  <c r="H263" i="26" s="1"/>
  <c r="H262" i="26" s="1"/>
  <c r="F265" i="26"/>
  <c r="F264" i="26" s="1"/>
  <c r="F263" i="26" s="1"/>
  <c r="F262" i="26" s="1"/>
  <c r="H261" i="26"/>
  <c r="H260" i="26" s="1"/>
  <c r="F259" i="26"/>
  <c r="F258" i="26" s="1"/>
  <c r="J257" i="26"/>
  <c r="J256" i="26" s="1"/>
  <c r="D257" i="26"/>
  <c r="H255" i="26"/>
  <c r="J254" i="26"/>
  <c r="J253" i="26" s="1"/>
  <c r="D254" i="26"/>
  <c r="H252" i="26"/>
  <c r="H251" i="26" s="1"/>
  <c r="C230" i="26"/>
  <c r="C228" i="26" s="1"/>
  <c r="C271" i="26"/>
  <c r="C270" i="26" s="1"/>
  <c r="C269" i="26" s="1"/>
  <c r="C268" i="26" s="1"/>
  <c r="F8" i="28"/>
  <c r="F9" i="28" s="1"/>
  <c r="E236" i="26"/>
  <c r="E239" i="26"/>
  <c r="E242" i="26"/>
  <c r="E241" i="26" s="1"/>
  <c r="E248" i="26"/>
  <c r="F253" i="26"/>
  <c r="I259" i="26"/>
  <c r="I258" i="26" s="1"/>
  <c r="I261" i="26"/>
  <c r="I260" i="26" s="1"/>
  <c r="D265" i="26"/>
  <c r="G8" i="28"/>
  <c r="G9" i="28" s="1"/>
  <c r="E8" i="28"/>
  <c r="S180" i="24"/>
  <c r="R180" i="24"/>
  <c r="S179" i="24"/>
  <c r="R179" i="24"/>
  <c r="S178" i="24"/>
  <c r="R178" i="24"/>
  <c r="S177" i="24"/>
  <c r="R177" i="24"/>
  <c r="S176" i="24"/>
  <c r="R176" i="24"/>
  <c r="S175" i="24"/>
  <c r="R175" i="24"/>
  <c r="S174" i="24"/>
  <c r="R174" i="24"/>
  <c r="S173" i="24"/>
  <c r="R173" i="24"/>
  <c r="N173" i="24"/>
  <c r="R172" i="24"/>
  <c r="S172" i="24" s="1"/>
  <c r="P172" i="24"/>
  <c r="R171" i="24"/>
  <c r="S171" i="24" s="1"/>
  <c r="P171" i="24"/>
  <c r="R170" i="24"/>
  <c r="S170" i="24" s="1"/>
  <c r="P170" i="24"/>
  <c r="R169" i="24"/>
  <c r="S169" i="24" s="1"/>
  <c r="P169" i="24"/>
  <c r="R168" i="24"/>
  <c r="S168" i="24" s="1"/>
  <c r="P168" i="24"/>
  <c r="R167" i="24"/>
  <c r="S167" i="24" s="1"/>
  <c r="P167" i="24"/>
  <c r="R166" i="24"/>
  <c r="S166" i="24" s="1"/>
  <c r="P166" i="24"/>
  <c r="R165" i="24"/>
  <c r="S165" i="24" s="1"/>
  <c r="P165" i="24"/>
  <c r="S164" i="24"/>
  <c r="R164" i="24"/>
  <c r="P164" i="24"/>
  <c r="S163" i="24"/>
  <c r="R163" i="24"/>
  <c r="P163" i="24"/>
  <c r="S162" i="24"/>
  <c r="R162" i="24"/>
  <c r="P162" i="24"/>
  <c r="S161" i="24"/>
  <c r="R161" i="24"/>
  <c r="P161" i="24"/>
  <c r="S160" i="24"/>
  <c r="R160" i="24"/>
  <c r="P160" i="24"/>
  <c r="S159" i="24"/>
  <c r="R159" i="24"/>
  <c r="P159" i="24"/>
  <c r="S158" i="24"/>
  <c r="R158" i="24"/>
  <c r="P158" i="24"/>
  <c r="S157" i="24"/>
  <c r="R157" i="24"/>
  <c r="P157" i="24"/>
  <c r="S156" i="24"/>
  <c r="R156" i="24"/>
  <c r="P156" i="24"/>
  <c r="S155" i="24"/>
  <c r="R155" i="24"/>
  <c r="P155" i="24"/>
  <c r="S154" i="24"/>
  <c r="R154" i="24"/>
  <c r="P154" i="24"/>
  <c r="S153" i="24"/>
  <c r="R153" i="24"/>
  <c r="P153" i="24"/>
  <c r="S152" i="24"/>
  <c r="R152" i="24"/>
  <c r="P152" i="24"/>
  <c r="S151" i="24"/>
  <c r="R151" i="24"/>
  <c r="P151" i="24"/>
  <c r="S150" i="24"/>
  <c r="R150" i="24"/>
  <c r="P150" i="24"/>
  <c r="S149" i="24"/>
  <c r="R149" i="24"/>
  <c r="P149" i="24"/>
  <c r="S148" i="24"/>
  <c r="R148" i="24"/>
  <c r="P148" i="24"/>
  <c r="S147" i="24"/>
  <c r="R147" i="24"/>
  <c r="P147" i="24"/>
  <c r="S146" i="24"/>
  <c r="R146" i="24"/>
  <c r="P146" i="24"/>
  <c r="S145" i="24"/>
  <c r="R145" i="24"/>
  <c r="P145" i="24"/>
  <c r="S144" i="24"/>
  <c r="R144" i="24"/>
  <c r="P144" i="24"/>
  <c r="S143" i="24"/>
  <c r="R143" i="24"/>
  <c r="P143" i="24"/>
  <c r="S142" i="24"/>
  <c r="R142" i="24"/>
  <c r="P142" i="24"/>
  <c r="S141" i="24"/>
  <c r="R141" i="24"/>
  <c r="P141" i="24"/>
  <c r="S140" i="24"/>
  <c r="R140" i="24"/>
  <c r="P140" i="24"/>
  <c r="S139" i="24"/>
  <c r="R139" i="24"/>
  <c r="P139" i="24"/>
  <c r="S138" i="24"/>
  <c r="R138" i="24"/>
  <c r="P138" i="24"/>
  <c r="S137" i="24"/>
  <c r="R137" i="24"/>
  <c r="P137" i="24"/>
  <c r="S136" i="24"/>
  <c r="R136" i="24"/>
  <c r="P136" i="24"/>
  <c r="R135" i="24"/>
  <c r="S135" i="24" s="1"/>
  <c r="P135" i="24"/>
  <c r="R134" i="24"/>
  <c r="S134" i="24" s="1"/>
  <c r="P134" i="24"/>
  <c r="R133" i="24"/>
  <c r="S133" i="24" s="1"/>
  <c r="P133" i="24"/>
  <c r="R132" i="24"/>
  <c r="S132" i="24" s="1"/>
  <c r="P132" i="24"/>
  <c r="R131" i="24"/>
  <c r="S131" i="24" s="1"/>
  <c r="P131" i="24"/>
  <c r="R130" i="24"/>
  <c r="S130" i="24" s="1"/>
  <c r="P130" i="24"/>
  <c r="R129" i="24"/>
  <c r="S129" i="24" s="1"/>
  <c r="P129" i="24"/>
  <c r="R128" i="24"/>
  <c r="S128" i="24" s="1"/>
  <c r="P128" i="24"/>
  <c r="R127" i="24"/>
  <c r="S127" i="24" s="1"/>
  <c r="P127" i="24"/>
  <c r="R126" i="24"/>
  <c r="S126" i="24" s="1"/>
  <c r="P126" i="24"/>
  <c r="R125" i="24"/>
  <c r="S125" i="24" s="1"/>
  <c r="P125" i="24"/>
  <c r="R124" i="24"/>
  <c r="S124" i="24" s="1"/>
  <c r="P124" i="24"/>
  <c r="R123" i="24"/>
  <c r="S123" i="24" s="1"/>
  <c r="P123" i="24"/>
  <c r="R122" i="24"/>
  <c r="S122" i="24" s="1"/>
  <c r="P122" i="24"/>
  <c r="R121" i="24"/>
  <c r="S121" i="24" s="1"/>
  <c r="P121" i="24"/>
  <c r="R120" i="24"/>
  <c r="S120" i="24" s="1"/>
  <c r="P120" i="24"/>
  <c r="R119" i="24"/>
  <c r="S119" i="24" s="1"/>
  <c r="P119" i="24"/>
  <c r="R118" i="24"/>
  <c r="S118" i="24" s="1"/>
  <c r="P118" i="24"/>
  <c r="R117" i="24"/>
  <c r="S117" i="24" s="1"/>
  <c r="P117" i="24"/>
  <c r="R116" i="24"/>
  <c r="S116" i="24" s="1"/>
  <c r="P116" i="24"/>
  <c r="R115" i="24"/>
  <c r="S115" i="24" s="1"/>
  <c r="P115" i="24"/>
  <c r="R114" i="24"/>
  <c r="S114" i="24" s="1"/>
  <c r="P114" i="24"/>
  <c r="R113" i="24"/>
  <c r="S113" i="24" s="1"/>
  <c r="P113" i="24"/>
  <c r="R112" i="24"/>
  <c r="S112" i="24" s="1"/>
  <c r="P112" i="24"/>
  <c r="R111" i="24"/>
  <c r="S111" i="24" s="1"/>
  <c r="P111" i="24"/>
  <c r="R110" i="24"/>
  <c r="S110" i="24" s="1"/>
  <c r="P110" i="24"/>
  <c r="R109" i="24"/>
  <c r="S109" i="24" s="1"/>
  <c r="P109" i="24"/>
  <c r="R108" i="24"/>
  <c r="S108" i="24" s="1"/>
  <c r="P108" i="24"/>
  <c r="R107" i="24"/>
  <c r="S107" i="24" s="1"/>
  <c r="P107" i="24"/>
  <c r="R106" i="24"/>
  <c r="S106" i="24" s="1"/>
  <c r="P106" i="24"/>
  <c r="R105" i="24"/>
  <c r="S105" i="24" s="1"/>
  <c r="P105" i="24"/>
  <c r="R104" i="24"/>
  <c r="S104" i="24" s="1"/>
  <c r="P104" i="24"/>
  <c r="R103" i="24"/>
  <c r="S103" i="24" s="1"/>
  <c r="P103" i="24"/>
  <c r="R102" i="24"/>
  <c r="S102" i="24" s="1"/>
  <c r="P102" i="24"/>
  <c r="R101" i="24"/>
  <c r="S101" i="24" s="1"/>
  <c r="P101" i="24"/>
  <c r="R100" i="24"/>
  <c r="S100" i="24" s="1"/>
  <c r="P100" i="24"/>
  <c r="R99" i="24"/>
  <c r="S99" i="24" s="1"/>
  <c r="P99" i="24"/>
  <c r="R98" i="24"/>
  <c r="S98" i="24" s="1"/>
  <c r="P98" i="24"/>
  <c r="R97" i="24"/>
  <c r="S97" i="24" s="1"/>
  <c r="P97" i="24"/>
  <c r="R96" i="24"/>
  <c r="S96" i="24" s="1"/>
  <c r="P96" i="24"/>
  <c r="R95" i="24"/>
  <c r="S95" i="24" s="1"/>
  <c r="P95" i="24"/>
  <c r="R94" i="24"/>
  <c r="S94" i="24" s="1"/>
  <c r="P94" i="24"/>
  <c r="R93" i="24"/>
  <c r="S93" i="24" s="1"/>
  <c r="P93" i="24"/>
  <c r="R92" i="24"/>
  <c r="S92" i="24" s="1"/>
  <c r="P92" i="24"/>
  <c r="R91" i="24"/>
  <c r="S91" i="24" s="1"/>
  <c r="P91" i="24"/>
  <c r="R90" i="24"/>
  <c r="S90" i="24" s="1"/>
  <c r="P90" i="24"/>
  <c r="R89" i="24"/>
  <c r="S89" i="24" s="1"/>
  <c r="P89" i="24"/>
  <c r="R88" i="24"/>
  <c r="S88" i="24" s="1"/>
  <c r="P88" i="24"/>
  <c r="R87" i="24"/>
  <c r="S87" i="24" s="1"/>
  <c r="P87" i="24"/>
  <c r="R86" i="24"/>
  <c r="S86" i="24" s="1"/>
  <c r="P86" i="24"/>
  <c r="R85" i="24"/>
  <c r="S85" i="24" s="1"/>
  <c r="P85" i="24"/>
  <c r="R84" i="24"/>
  <c r="S84" i="24" s="1"/>
  <c r="P84" i="24"/>
  <c r="R83" i="24"/>
  <c r="S83" i="24" s="1"/>
  <c r="P83" i="24"/>
  <c r="R82" i="24"/>
  <c r="S82" i="24" s="1"/>
  <c r="P82" i="24"/>
  <c r="R81" i="24"/>
  <c r="S81" i="24" s="1"/>
  <c r="P81" i="24"/>
  <c r="R80" i="24"/>
  <c r="S80" i="24" s="1"/>
  <c r="P80" i="24"/>
  <c r="R79" i="24"/>
  <c r="S79" i="24" s="1"/>
  <c r="P79" i="24"/>
  <c r="R78" i="24"/>
  <c r="S78" i="24" s="1"/>
  <c r="P78" i="24"/>
  <c r="R77" i="24"/>
  <c r="S77" i="24" s="1"/>
  <c r="P77" i="24"/>
  <c r="R76" i="24"/>
  <c r="S76" i="24" s="1"/>
  <c r="P76" i="24"/>
  <c r="R75" i="24"/>
  <c r="S75" i="24" s="1"/>
  <c r="P75" i="24"/>
  <c r="R74" i="24"/>
  <c r="S74" i="24" s="1"/>
  <c r="P74" i="24"/>
  <c r="R73" i="24"/>
  <c r="S73" i="24" s="1"/>
  <c r="P73" i="24"/>
  <c r="R72" i="24"/>
  <c r="S72" i="24" s="1"/>
  <c r="P72" i="24"/>
  <c r="R71" i="24"/>
  <c r="S71" i="24" s="1"/>
  <c r="P71" i="24"/>
  <c r="R70" i="24"/>
  <c r="S70" i="24" s="1"/>
  <c r="P70" i="24"/>
  <c r="R69" i="24"/>
  <c r="S69" i="24" s="1"/>
  <c r="P69" i="24"/>
  <c r="R68" i="24"/>
  <c r="S68" i="24" s="1"/>
  <c r="P68" i="24"/>
  <c r="R67" i="24"/>
  <c r="S67" i="24" s="1"/>
  <c r="P67" i="24"/>
  <c r="R66" i="24"/>
  <c r="S66" i="24" s="1"/>
  <c r="P66" i="24"/>
  <c r="R65" i="24"/>
  <c r="S65" i="24" s="1"/>
  <c r="P65" i="24"/>
  <c r="R64" i="24"/>
  <c r="S64" i="24" s="1"/>
  <c r="P64" i="24"/>
  <c r="R63" i="24"/>
  <c r="S63" i="24" s="1"/>
  <c r="P63" i="24"/>
  <c r="R62" i="24"/>
  <c r="S62" i="24" s="1"/>
  <c r="P62" i="24"/>
  <c r="R61" i="24"/>
  <c r="S61" i="24" s="1"/>
  <c r="P61" i="24"/>
  <c r="R60" i="24"/>
  <c r="S60" i="24" s="1"/>
  <c r="P60" i="24"/>
  <c r="R59" i="24"/>
  <c r="S59" i="24" s="1"/>
  <c r="P59" i="24"/>
  <c r="R58" i="24"/>
  <c r="S58" i="24" s="1"/>
  <c r="P58" i="24"/>
  <c r="R57" i="24"/>
  <c r="S57" i="24" s="1"/>
  <c r="P57" i="24"/>
  <c r="R56" i="24"/>
  <c r="S56" i="24" s="1"/>
  <c r="P56" i="24"/>
  <c r="R55" i="24"/>
  <c r="S55" i="24" s="1"/>
  <c r="P55" i="24"/>
  <c r="R54" i="24"/>
  <c r="S54" i="24" s="1"/>
  <c r="P54" i="24"/>
  <c r="R53" i="24"/>
  <c r="S53" i="24" s="1"/>
  <c r="P53" i="24"/>
  <c r="R52" i="24"/>
  <c r="S52" i="24" s="1"/>
  <c r="P52" i="24"/>
  <c r="R51" i="24"/>
  <c r="S51" i="24" s="1"/>
  <c r="P51" i="24"/>
  <c r="R50" i="24"/>
  <c r="S50" i="24" s="1"/>
  <c r="P50" i="24"/>
  <c r="R49" i="24"/>
  <c r="S49" i="24" s="1"/>
  <c r="P49" i="24"/>
  <c r="R48" i="24"/>
  <c r="S48" i="24" s="1"/>
  <c r="P48" i="24"/>
  <c r="R47" i="24"/>
  <c r="S47" i="24" s="1"/>
  <c r="P47" i="24"/>
  <c r="R46" i="24"/>
  <c r="S46" i="24" s="1"/>
  <c r="P46" i="24"/>
  <c r="R45" i="24"/>
  <c r="S45" i="24" s="1"/>
  <c r="P45" i="24"/>
  <c r="R44" i="24"/>
  <c r="S44" i="24" s="1"/>
  <c r="P44" i="24"/>
  <c r="R43" i="24"/>
  <c r="S43" i="24" s="1"/>
  <c r="P43" i="24"/>
  <c r="R42" i="24"/>
  <c r="S42" i="24" s="1"/>
  <c r="P42" i="24"/>
  <c r="R41" i="24"/>
  <c r="S41" i="24" s="1"/>
  <c r="P41" i="24"/>
  <c r="R40" i="24"/>
  <c r="S40" i="24" s="1"/>
  <c r="P40" i="24"/>
  <c r="R39" i="24"/>
  <c r="S39" i="24" s="1"/>
  <c r="P39" i="24"/>
  <c r="S38" i="24"/>
  <c r="R38" i="24"/>
  <c r="P38" i="24"/>
  <c r="S37" i="24"/>
  <c r="R37" i="24"/>
  <c r="P37" i="24"/>
  <c r="S36" i="24"/>
  <c r="R36" i="24"/>
  <c r="P36" i="24"/>
  <c r="S35" i="24"/>
  <c r="R35" i="24"/>
  <c r="P35" i="24"/>
  <c r="S34" i="24"/>
  <c r="R34" i="24"/>
  <c r="P34" i="24"/>
  <c r="S33" i="24"/>
  <c r="R33" i="24"/>
  <c r="P33" i="24"/>
  <c r="S32" i="24"/>
  <c r="R32" i="24"/>
  <c r="P32" i="24"/>
  <c r="S31" i="24"/>
  <c r="R31" i="24"/>
  <c r="P31" i="24"/>
  <c r="S30" i="24"/>
  <c r="R30" i="24"/>
  <c r="P30" i="24"/>
  <c r="S29" i="24"/>
  <c r="R29" i="24"/>
  <c r="P29" i="24"/>
  <c r="S28" i="24"/>
  <c r="R28" i="24"/>
  <c r="P28" i="24"/>
  <c r="S27" i="24"/>
  <c r="R27" i="24"/>
  <c r="P27" i="24"/>
  <c r="S26" i="24"/>
  <c r="R26" i="24"/>
  <c r="P26" i="24"/>
  <c r="S25" i="24"/>
  <c r="R25" i="24"/>
  <c r="P25" i="24"/>
  <c r="S24" i="24"/>
  <c r="R24" i="24"/>
  <c r="P24" i="24"/>
  <c r="S23" i="24"/>
  <c r="R23" i="24"/>
  <c r="P23" i="24"/>
  <c r="S22" i="24"/>
  <c r="R22" i="24"/>
  <c r="P22" i="24"/>
  <c r="S21" i="24"/>
  <c r="R21" i="24"/>
  <c r="P21" i="24"/>
  <c r="S20" i="24"/>
  <c r="R20" i="24"/>
  <c r="P20" i="24"/>
  <c r="S19" i="24"/>
  <c r="R19" i="24"/>
  <c r="P19" i="24"/>
  <c r="S18" i="24"/>
  <c r="R18" i="24"/>
  <c r="P18" i="24"/>
  <c r="S17" i="24"/>
  <c r="R17" i="24"/>
  <c r="P17" i="24"/>
  <c r="S16" i="24"/>
  <c r="R16" i="24"/>
  <c r="P16" i="24"/>
  <c r="S15" i="24"/>
  <c r="R15" i="24"/>
  <c r="P15" i="24"/>
  <c r="S14" i="24"/>
  <c r="R14" i="24"/>
  <c r="P14" i="24"/>
  <c r="S13" i="24"/>
  <c r="R13" i="24"/>
  <c r="P13" i="24"/>
  <c r="S12" i="24"/>
  <c r="R12" i="24"/>
  <c r="P12" i="24"/>
  <c r="S11" i="24"/>
  <c r="R11" i="24"/>
  <c r="P11" i="24"/>
  <c r="S10" i="24"/>
  <c r="R10" i="24"/>
  <c r="P10" i="24"/>
  <c r="S9" i="24"/>
  <c r="R9" i="24"/>
  <c r="P9" i="24"/>
  <c r="S8" i="24"/>
  <c r="R8" i="24"/>
  <c r="P8" i="24"/>
  <c r="I222" i="23" s="1"/>
  <c r="I221" i="23" s="1"/>
  <c r="C228" i="29" l="1"/>
  <c r="D142" i="29"/>
  <c r="D273" i="29" s="1"/>
  <c r="G142" i="29"/>
  <c r="G273" i="29" s="1"/>
  <c r="H142" i="29"/>
  <c r="H273" i="29" s="1"/>
  <c r="C25" i="29"/>
  <c r="C10" i="29" s="1"/>
  <c r="F142" i="29"/>
  <c r="F273" i="29" s="1"/>
  <c r="C57" i="29"/>
  <c r="C165" i="29"/>
  <c r="I142" i="29"/>
  <c r="I273" i="29" s="1"/>
  <c r="E142" i="29"/>
  <c r="E273" i="29" s="1"/>
  <c r="C179" i="29"/>
  <c r="J142" i="29"/>
  <c r="J273" i="29" s="1"/>
  <c r="G227" i="26"/>
  <c r="C58" i="26"/>
  <c r="F178" i="26"/>
  <c r="C73" i="26"/>
  <c r="C72" i="26" s="1"/>
  <c r="E164" i="26"/>
  <c r="F57" i="26"/>
  <c r="C179" i="26"/>
  <c r="C165" i="26"/>
  <c r="C164" i="26" s="1"/>
  <c r="G25" i="26"/>
  <c r="G10" i="26" s="1"/>
  <c r="D25" i="26"/>
  <c r="D10" i="26" s="1"/>
  <c r="I57" i="26"/>
  <c r="C168" i="26"/>
  <c r="G178" i="26"/>
  <c r="F10" i="26"/>
  <c r="C40" i="26"/>
  <c r="C39" i="26" s="1"/>
  <c r="D209" i="26"/>
  <c r="H200" i="26"/>
  <c r="C65" i="26"/>
  <c r="J25" i="26"/>
  <c r="J10" i="26" s="1"/>
  <c r="H10" i="26"/>
  <c r="E227" i="26"/>
  <c r="E142" i="26" s="1"/>
  <c r="C210" i="26"/>
  <c r="C209" i="26" s="1"/>
  <c r="C14" i="26"/>
  <c r="C154" i="26"/>
  <c r="C143" i="26" s="1"/>
  <c r="F227" i="26"/>
  <c r="I25" i="26"/>
  <c r="I10" i="26" s="1"/>
  <c r="H209" i="26"/>
  <c r="I178" i="26"/>
  <c r="F250" i="26"/>
  <c r="E25" i="26"/>
  <c r="E10" i="26" s="1"/>
  <c r="H57" i="26"/>
  <c r="J178" i="26"/>
  <c r="E57" i="26"/>
  <c r="C110" i="26"/>
  <c r="C109" i="26" s="1"/>
  <c r="C34" i="26"/>
  <c r="C232" i="26"/>
  <c r="C227" i="26" s="1"/>
  <c r="C182" i="26"/>
  <c r="C48" i="26"/>
  <c r="C47" i="26" s="1"/>
  <c r="J227" i="26"/>
  <c r="F164" i="26"/>
  <c r="F241" i="26"/>
  <c r="C26" i="26"/>
  <c r="J57" i="26"/>
  <c r="C22" i="26"/>
  <c r="C19" i="26" s="1"/>
  <c r="C98" i="26"/>
  <c r="I227" i="26"/>
  <c r="I250" i="26"/>
  <c r="G57" i="26"/>
  <c r="C265" i="26"/>
  <c r="C264" i="26" s="1"/>
  <c r="D264" i="26"/>
  <c r="D263" i="26" s="1"/>
  <c r="D262" i="26" s="1"/>
  <c r="D246" i="26"/>
  <c r="D241" i="26" s="1"/>
  <c r="C247" i="26"/>
  <c r="C246" i="26" s="1"/>
  <c r="C249" i="26"/>
  <c r="C248" i="26" s="1"/>
  <c r="D143" i="26"/>
  <c r="D98" i="26"/>
  <c r="C125" i="26"/>
  <c r="D79" i="26"/>
  <c r="D114" i="26"/>
  <c r="H253" i="26"/>
  <c r="H250" i="26" s="1"/>
  <c r="C243" i="26"/>
  <c r="C242" i="26" s="1"/>
  <c r="C255" i="26"/>
  <c r="D200" i="26"/>
  <c r="C245" i="26"/>
  <c r="C244" i="26" s="1"/>
  <c r="C79" i="26"/>
  <c r="C114" i="26"/>
  <c r="C254" i="26"/>
  <c r="D253" i="26"/>
  <c r="G263" i="26"/>
  <c r="G262" i="26" s="1"/>
  <c r="J250" i="26"/>
  <c r="C200" i="26"/>
  <c r="E266" i="26"/>
  <c r="E263" i="26" s="1"/>
  <c r="E262" i="26" s="1"/>
  <c r="C267" i="26"/>
  <c r="C266" i="26" s="1"/>
  <c r="C261" i="26"/>
  <c r="C260" i="26" s="1"/>
  <c r="C252" i="26"/>
  <c r="C251" i="26" s="1"/>
  <c r="H178" i="26"/>
  <c r="D178" i="26"/>
  <c r="D125" i="26"/>
  <c r="E9" i="28"/>
  <c r="H8" i="28"/>
  <c r="H9" i="28" s="1"/>
  <c r="C259" i="26"/>
  <c r="C258" i="26" s="1"/>
  <c r="D258" i="26"/>
  <c r="C189" i="26"/>
  <c r="C257" i="26"/>
  <c r="C256" i="26" s="1"/>
  <c r="D256" i="26"/>
  <c r="G164" i="26"/>
  <c r="D16" i="23"/>
  <c r="D15" i="23" s="1"/>
  <c r="F24" i="23"/>
  <c r="D38" i="23"/>
  <c r="I56" i="23"/>
  <c r="F64" i="23"/>
  <c r="F63" i="23" s="1"/>
  <c r="J16" i="23"/>
  <c r="J15" i="23" s="1"/>
  <c r="G42" i="23"/>
  <c r="D13" i="23"/>
  <c r="D18" i="23"/>
  <c r="D17" i="23" s="1"/>
  <c r="F27" i="23"/>
  <c r="J46" i="23"/>
  <c r="J45" i="23" s="1"/>
  <c r="J67" i="23"/>
  <c r="E27" i="23"/>
  <c r="H13" i="23"/>
  <c r="H12" i="23" s="1"/>
  <c r="H11" i="23" s="1"/>
  <c r="G18" i="23"/>
  <c r="G17" i="23" s="1"/>
  <c r="I30" i="23"/>
  <c r="I29" i="23" s="1"/>
  <c r="D49" i="23"/>
  <c r="D79" i="23"/>
  <c r="D78" i="23" s="1"/>
  <c r="I13" i="23"/>
  <c r="I12" i="23" s="1"/>
  <c r="I11" i="23" s="1"/>
  <c r="E89" i="23"/>
  <c r="E88" i="23" s="1"/>
  <c r="I18" i="23"/>
  <c r="I17" i="23" s="1"/>
  <c r="F35" i="23"/>
  <c r="H51" i="23"/>
  <c r="J13" i="23"/>
  <c r="J12" i="23" s="1"/>
  <c r="J11" i="23" s="1"/>
  <c r="H21" i="23"/>
  <c r="H20" i="23" s="1"/>
  <c r="J37" i="23"/>
  <c r="D54" i="23"/>
  <c r="F102" i="23"/>
  <c r="F101" i="23" s="1"/>
  <c r="G16" i="23"/>
  <c r="G15" i="23" s="1"/>
  <c r="H23" i="23"/>
  <c r="G35" i="23"/>
  <c r="G51" i="23"/>
  <c r="G73" i="23"/>
  <c r="I114" i="23"/>
  <c r="I113" i="23" s="1"/>
  <c r="F13" i="23"/>
  <c r="F12" i="23" s="1"/>
  <c r="F11" i="23" s="1"/>
  <c r="H16" i="23"/>
  <c r="H15" i="23" s="1"/>
  <c r="I21" i="23"/>
  <c r="I20" i="23" s="1"/>
  <c r="J30" i="23"/>
  <c r="J29" i="23" s="1"/>
  <c r="H42" i="23"/>
  <c r="E54" i="23"/>
  <c r="H83" i="23"/>
  <c r="H82" i="23" s="1"/>
  <c r="D173" i="23"/>
  <c r="D172" i="23" s="1"/>
  <c r="E13" i="23"/>
  <c r="E12" i="23" s="1"/>
  <c r="E11" i="23" s="1"/>
  <c r="E16" i="23"/>
  <c r="E15" i="23" s="1"/>
  <c r="F18" i="23"/>
  <c r="F17" i="23" s="1"/>
  <c r="G23" i="23"/>
  <c r="D28" i="23"/>
  <c r="H32" i="23"/>
  <c r="E36" i="23"/>
  <c r="I38" i="23"/>
  <c r="F44" i="23"/>
  <c r="F43" i="23" s="1"/>
  <c r="I49" i="23"/>
  <c r="F52" i="23"/>
  <c r="J54" i="23"/>
  <c r="G60" i="23"/>
  <c r="G59" i="23" s="1"/>
  <c r="D66" i="23"/>
  <c r="H69" i="23"/>
  <c r="H68" i="23" s="1"/>
  <c r="E74" i="23"/>
  <c r="I79" i="23"/>
  <c r="I78" i="23" s="1"/>
  <c r="F85" i="23"/>
  <c r="F84" i="23" s="1"/>
  <c r="E91" i="23"/>
  <c r="E90" i="23" s="1"/>
  <c r="G104" i="23"/>
  <c r="G103" i="23" s="1"/>
  <c r="H122" i="23"/>
  <c r="H121" i="23" s="1"/>
  <c r="E182" i="23"/>
  <c r="E28" i="23"/>
  <c r="I32" i="23"/>
  <c r="F36" i="23"/>
  <c r="J38" i="23"/>
  <c r="G44" i="23"/>
  <c r="G43" i="23" s="1"/>
  <c r="J49" i="23"/>
  <c r="G52" i="23"/>
  <c r="D55" i="23"/>
  <c r="H60" i="23"/>
  <c r="H59" i="23" s="1"/>
  <c r="E66" i="23"/>
  <c r="I69" i="23"/>
  <c r="I68" i="23" s="1"/>
  <c r="F74" i="23"/>
  <c r="J79" i="23"/>
  <c r="J78" i="23" s="1"/>
  <c r="G85" i="23"/>
  <c r="G84" i="23" s="1"/>
  <c r="F93" i="23"/>
  <c r="F92" i="23" s="1"/>
  <c r="G106" i="23"/>
  <c r="G105" i="23" s="1"/>
  <c r="H133" i="23"/>
  <c r="H132" i="23" s="1"/>
  <c r="F190" i="23"/>
  <c r="J28" i="23"/>
  <c r="G33" i="23"/>
  <c r="D37" i="23"/>
  <c r="H41" i="23"/>
  <c r="D46" i="23"/>
  <c r="H50" i="23"/>
  <c r="E53" i="23"/>
  <c r="I55" i="23"/>
  <c r="F62" i="23"/>
  <c r="F61" i="23" s="1"/>
  <c r="J66" i="23"/>
  <c r="G72" i="23"/>
  <c r="D76" i="23"/>
  <c r="D75" i="23" s="1"/>
  <c r="H81" i="23"/>
  <c r="H80" i="23" s="1"/>
  <c r="E87" i="23"/>
  <c r="E86" i="23" s="1"/>
  <c r="F95" i="23"/>
  <c r="F94" i="23" s="1"/>
  <c r="G109" i="23"/>
  <c r="H145" i="23"/>
  <c r="H144" i="23" s="1"/>
  <c r="F197" i="23"/>
  <c r="I16" i="23"/>
  <c r="I15" i="23" s="1"/>
  <c r="J18" i="23"/>
  <c r="J17" i="23" s="1"/>
  <c r="J14" i="23" s="1"/>
  <c r="G24" i="23"/>
  <c r="D30" i="23"/>
  <c r="D29" i="23" s="1"/>
  <c r="H33" i="23"/>
  <c r="E37" i="23"/>
  <c r="I41" i="23"/>
  <c r="E46" i="23"/>
  <c r="E45" i="23" s="1"/>
  <c r="I50" i="23"/>
  <c r="F53" i="23"/>
  <c r="J55" i="23"/>
  <c r="G62" i="23"/>
  <c r="G61" i="23" s="1"/>
  <c r="D67" i="23"/>
  <c r="D65" i="23" s="1"/>
  <c r="H72" i="23"/>
  <c r="E76" i="23"/>
  <c r="E75" i="23" s="1"/>
  <c r="I81" i="23"/>
  <c r="I80" i="23" s="1"/>
  <c r="F87" i="23"/>
  <c r="F86" i="23" s="1"/>
  <c r="F98" i="23"/>
  <c r="F97" i="23" s="1"/>
  <c r="G110" i="23"/>
  <c r="I154" i="23"/>
  <c r="G209" i="23"/>
  <c r="H56" i="23"/>
  <c r="E64" i="23"/>
  <c r="E63" i="23" s="1"/>
  <c r="I67" i="23"/>
  <c r="F73" i="23"/>
  <c r="J76" i="23"/>
  <c r="J75" i="23" s="1"/>
  <c r="G83" i="23"/>
  <c r="G82" i="23" s="1"/>
  <c r="D89" i="23"/>
  <c r="D88" i="23" s="1"/>
  <c r="F100" i="23"/>
  <c r="F99" i="23" s="1"/>
  <c r="G111" i="23"/>
  <c r="J164" i="23"/>
  <c r="D269" i="23"/>
  <c r="D268" i="23" s="1"/>
  <c r="D267" i="23" s="1"/>
  <c r="D266" i="23" s="1"/>
  <c r="D265" i="23"/>
  <c r="D264" i="23" s="1"/>
  <c r="D247" i="23"/>
  <c r="D246" i="23" s="1"/>
  <c r="I236" i="23"/>
  <c r="G232" i="23"/>
  <c r="J228" i="23"/>
  <c r="D227" i="23"/>
  <c r="G222" i="23"/>
  <c r="G221" i="23" s="1"/>
  <c r="I218" i="23"/>
  <c r="I217" i="23" s="1"/>
  <c r="F216" i="23"/>
  <c r="F215" i="23" s="1"/>
  <c r="D214" i="23"/>
  <c r="D213" i="23" s="1"/>
  <c r="D212" i="23"/>
  <c r="D211" i="23" s="1"/>
  <c r="E210" i="23"/>
  <c r="F209" i="23"/>
  <c r="G206" i="23"/>
  <c r="G205" i="23" s="1"/>
  <c r="H204" i="23"/>
  <c r="H203" i="23" s="1"/>
  <c r="I202" i="23"/>
  <c r="I201" i="23" s="1"/>
  <c r="J200" i="23"/>
  <c r="J199" i="23" s="1"/>
  <c r="D200" i="23"/>
  <c r="D199" i="23" s="1"/>
  <c r="E197" i="23"/>
  <c r="F196" i="23"/>
  <c r="H194" i="23"/>
  <c r="H193" i="23" s="1"/>
  <c r="I192" i="23"/>
  <c r="J191" i="23"/>
  <c r="D191" i="23"/>
  <c r="E190" i="23"/>
  <c r="F189" i="23"/>
  <c r="G188" i="23"/>
  <c r="H186" i="23"/>
  <c r="H185" i="23" s="1"/>
  <c r="I184" i="23"/>
  <c r="I183" i="23" s="1"/>
  <c r="J182" i="23"/>
  <c r="D182" i="23"/>
  <c r="E181" i="23"/>
  <c r="F179" i="23"/>
  <c r="G178" i="23"/>
  <c r="H175" i="23"/>
  <c r="H174" i="23" s="1"/>
  <c r="I173" i="23"/>
  <c r="I172" i="23" s="1"/>
  <c r="J171" i="23"/>
  <c r="J170" i="23" s="1"/>
  <c r="D171" i="23"/>
  <c r="D170" i="23" s="1"/>
  <c r="E169" i="23"/>
  <c r="F168" i="23"/>
  <c r="G167" i="23"/>
  <c r="H165" i="23"/>
  <c r="I164" i="23"/>
  <c r="J161" i="23"/>
  <c r="J160" i="23" s="1"/>
  <c r="D161" i="23"/>
  <c r="E159" i="23"/>
  <c r="E158" i="23" s="1"/>
  <c r="F157" i="23"/>
  <c r="F156" i="23" s="1"/>
  <c r="G155" i="23"/>
  <c r="H154" i="23"/>
  <c r="I153" i="23"/>
  <c r="J151" i="23"/>
  <c r="J150" i="23" s="1"/>
  <c r="D151" i="23"/>
  <c r="D150" i="23" s="1"/>
  <c r="E149" i="23"/>
  <c r="E148" i="23" s="1"/>
  <c r="F147" i="23"/>
  <c r="F146" i="23" s="1"/>
  <c r="G145" i="23"/>
  <c r="G144" i="23" s="1"/>
  <c r="H143" i="23"/>
  <c r="H142" i="23" s="1"/>
  <c r="I139" i="23"/>
  <c r="I138" i="23" s="1"/>
  <c r="E137" i="23"/>
  <c r="E136" i="23" s="1"/>
  <c r="F135" i="23"/>
  <c r="F134" i="23" s="1"/>
  <c r="G133" i="23"/>
  <c r="G132" i="23" s="1"/>
  <c r="H131" i="23"/>
  <c r="H130" i="23" s="1"/>
  <c r="I129" i="23"/>
  <c r="I128" i="23" s="1"/>
  <c r="J127" i="23"/>
  <c r="J126" i="23" s="1"/>
  <c r="D127" i="23"/>
  <c r="D126" i="23" s="1"/>
  <c r="F125" i="23"/>
  <c r="F124" i="23" s="1"/>
  <c r="G122" i="23"/>
  <c r="G121" i="23" s="1"/>
  <c r="H120" i="23"/>
  <c r="H119" i="23" s="1"/>
  <c r="I118" i="23"/>
  <c r="I117" i="23" s="1"/>
  <c r="J116" i="23"/>
  <c r="J115" i="23" s="1"/>
  <c r="D116" i="23"/>
  <c r="D115" i="23" s="1"/>
  <c r="E114" i="23"/>
  <c r="E113" i="23" s="1"/>
  <c r="I259" i="23"/>
  <c r="I258" i="23" s="1"/>
  <c r="F245" i="23"/>
  <c r="F244" i="23" s="1"/>
  <c r="D236" i="23"/>
  <c r="F232" i="23"/>
  <c r="I228" i="23"/>
  <c r="I224" i="23"/>
  <c r="I223" i="23" s="1"/>
  <c r="D222" i="23"/>
  <c r="H218" i="23"/>
  <c r="H217" i="23" s="1"/>
  <c r="D216" i="23"/>
  <c r="J212" i="23"/>
  <c r="J211" i="23" s="1"/>
  <c r="J210" i="23"/>
  <c r="D210" i="23"/>
  <c r="E209" i="23"/>
  <c r="F206" i="23"/>
  <c r="F205" i="23" s="1"/>
  <c r="G204" i="23"/>
  <c r="G203" i="23" s="1"/>
  <c r="H202" i="23"/>
  <c r="H201" i="23" s="1"/>
  <c r="I200" i="23"/>
  <c r="I199" i="23" s="1"/>
  <c r="J197" i="23"/>
  <c r="D197" i="23"/>
  <c r="E196" i="23"/>
  <c r="E195" i="23" s="1"/>
  <c r="G194" i="23"/>
  <c r="G193" i="23" s="1"/>
  <c r="H192" i="23"/>
  <c r="I191" i="23"/>
  <c r="J190" i="23"/>
  <c r="D190" i="23"/>
  <c r="E189" i="23"/>
  <c r="F188" i="23"/>
  <c r="G186" i="23"/>
  <c r="G185" i="23" s="1"/>
  <c r="H184" i="23"/>
  <c r="H183" i="23" s="1"/>
  <c r="I182" i="23"/>
  <c r="J181" i="23"/>
  <c r="J180" i="23" s="1"/>
  <c r="D181" i="23"/>
  <c r="D180" i="23" s="1"/>
  <c r="E179" i="23"/>
  <c r="F178" i="23"/>
  <c r="G175" i="23"/>
  <c r="G174" i="23" s="1"/>
  <c r="H173" i="23"/>
  <c r="H172" i="23" s="1"/>
  <c r="I171" i="23"/>
  <c r="I170" i="23" s="1"/>
  <c r="J169" i="23"/>
  <c r="D169" i="23"/>
  <c r="E168" i="23"/>
  <c r="F167" i="23"/>
  <c r="G165" i="23"/>
  <c r="H164" i="23"/>
  <c r="H163" i="23" s="1"/>
  <c r="I161" i="23"/>
  <c r="I160" i="23" s="1"/>
  <c r="J159" i="23"/>
  <c r="J158" i="23" s="1"/>
  <c r="D159" i="23"/>
  <c r="D158" i="23" s="1"/>
  <c r="E157" i="23"/>
  <c r="E156" i="23" s="1"/>
  <c r="F155" i="23"/>
  <c r="G154" i="23"/>
  <c r="H153" i="23"/>
  <c r="I151" i="23"/>
  <c r="I150" i="23" s="1"/>
  <c r="J149" i="23"/>
  <c r="J148" i="23" s="1"/>
  <c r="D149" i="23"/>
  <c r="D148" i="23" s="1"/>
  <c r="E147" i="23"/>
  <c r="E146" i="23" s="1"/>
  <c r="F145" i="23"/>
  <c r="F144" i="23" s="1"/>
  <c r="G143" i="23"/>
  <c r="G142" i="23" s="1"/>
  <c r="H139" i="23"/>
  <c r="H138" i="23" s="1"/>
  <c r="J137" i="23"/>
  <c r="J136" i="23" s="1"/>
  <c r="D137" i="23"/>
  <c r="D136" i="23" s="1"/>
  <c r="E135" i="23"/>
  <c r="E134" i="23" s="1"/>
  <c r="F133" i="23"/>
  <c r="F132" i="23" s="1"/>
  <c r="G131" i="23"/>
  <c r="G130" i="23" s="1"/>
  <c r="H129" i="23"/>
  <c r="H128" i="23" s="1"/>
  <c r="I127" i="23"/>
  <c r="I126" i="23" s="1"/>
  <c r="E125" i="23"/>
  <c r="E124" i="23" s="1"/>
  <c r="F122" i="23"/>
  <c r="F121" i="23" s="1"/>
  <c r="G120" i="23"/>
  <c r="G119" i="23" s="1"/>
  <c r="H118" i="23"/>
  <c r="H117" i="23" s="1"/>
  <c r="I116" i="23"/>
  <c r="I115" i="23" s="1"/>
  <c r="J114" i="23"/>
  <c r="J113" i="23" s="1"/>
  <c r="H255" i="23"/>
  <c r="H254" i="23" s="1"/>
  <c r="F243" i="23"/>
  <c r="F242" i="23" s="1"/>
  <c r="J235" i="23"/>
  <c r="H231" i="23"/>
  <c r="F228" i="23"/>
  <c r="F224" i="23"/>
  <c r="F223" i="23" s="1"/>
  <c r="J220" i="23"/>
  <c r="J219" i="23" s="1"/>
  <c r="F218" i="23"/>
  <c r="F217" i="23" s="1"/>
  <c r="J214" i="23"/>
  <c r="J213" i="23" s="1"/>
  <c r="I212" i="23"/>
  <c r="I211" i="23" s="1"/>
  <c r="I210" i="23"/>
  <c r="J209" i="23"/>
  <c r="D209" i="23"/>
  <c r="E206" i="23"/>
  <c r="E205" i="23" s="1"/>
  <c r="F204" i="23"/>
  <c r="F203" i="23" s="1"/>
  <c r="G202" i="23"/>
  <c r="G201" i="23" s="1"/>
  <c r="H200" i="23"/>
  <c r="H199" i="23" s="1"/>
  <c r="I197" i="23"/>
  <c r="J196" i="23"/>
  <c r="D196" i="23"/>
  <c r="F194" i="23"/>
  <c r="F193" i="23" s="1"/>
  <c r="G192" i="23"/>
  <c r="H191" i="23"/>
  <c r="I190" i="23"/>
  <c r="J189" i="23"/>
  <c r="D189" i="23"/>
  <c r="E188" i="23"/>
  <c r="F186" i="23"/>
  <c r="F185" i="23" s="1"/>
  <c r="G184" i="23"/>
  <c r="G183" i="23" s="1"/>
  <c r="H182" i="23"/>
  <c r="I181" i="23"/>
  <c r="J179" i="23"/>
  <c r="D179" i="23"/>
  <c r="E178" i="23"/>
  <c r="F175" i="23"/>
  <c r="F174" i="23" s="1"/>
  <c r="G173" i="23"/>
  <c r="G172" i="23" s="1"/>
  <c r="H171" i="23"/>
  <c r="H170" i="23" s="1"/>
  <c r="I169" i="23"/>
  <c r="J168" i="23"/>
  <c r="D168" i="23"/>
  <c r="E167" i="23"/>
  <c r="F165" i="23"/>
  <c r="G164" i="23"/>
  <c r="H161" i="23"/>
  <c r="H160" i="23" s="1"/>
  <c r="I159" i="23"/>
  <c r="I158" i="23" s="1"/>
  <c r="J157" i="23"/>
  <c r="J156" i="23" s="1"/>
  <c r="D157" i="23"/>
  <c r="D156" i="23" s="1"/>
  <c r="E155" i="23"/>
  <c r="F154" i="23"/>
  <c r="G153" i="23"/>
  <c r="H151" i="23"/>
  <c r="H150" i="23" s="1"/>
  <c r="I149" i="23"/>
  <c r="I148" i="23" s="1"/>
  <c r="J147" i="23"/>
  <c r="J146" i="23" s="1"/>
  <c r="D147" i="23"/>
  <c r="D146" i="23" s="1"/>
  <c r="E145" i="23"/>
  <c r="E144" i="23" s="1"/>
  <c r="F143" i="23"/>
  <c r="F142" i="23" s="1"/>
  <c r="G139" i="23"/>
  <c r="G138" i="23" s="1"/>
  <c r="I137" i="23"/>
  <c r="I136" i="23" s="1"/>
  <c r="J135" i="23"/>
  <c r="J134" i="23" s="1"/>
  <c r="D135" i="23"/>
  <c r="D134" i="23" s="1"/>
  <c r="E133" i="23"/>
  <c r="E132" i="23" s="1"/>
  <c r="F131" i="23"/>
  <c r="F130" i="23" s="1"/>
  <c r="G129" i="23"/>
  <c r="G128" i="23" s="1"/>
  <c r="H127" i="23"/>
  <c r="H126" i="23" s="1"/>
  <c r="J125" i="23"/>
  <c r="J124" i="23" s="1"/>
  <c r="D125" i="23"/>
  <c r="D124" i="23" s="1"/>
  <c r="E122" i="23"/>
  <c r="E121" i="23" s="1"/>
  <c r="F120" i="23"/>
  <c r="F119" i="23" s="1"/>
  <c r="G118" i="23"/>
  <c r="G117" i="23" s="1"/>
  <c r="G253" i="23"/>
  <c r="H241" i="23"/>
  <c r="H240" i="23" s="1"/>
  <c r="E235" i="23"/>
  <c r="G231" i="23"/>
  <c r="J227" i="23"/>
  <c r="E224" i="23"/>
  <c r="E223" i="23" s="1"/>
  <c r="H220" i="23"/>
  <c r="H219" i="23" s="1"/>
  <c r="E218" i="23"/>
  <c r="I214" i="23"/>
  <c r="I213" i="23" s="1"/>
  <c r="H212" i="23"/>
  <c r="H211" i="23" s="1"/>
  <c r="H210" i="23"/>
  <c r="I209" i="23"/>
  <c r="I208" i="23" s="1"/>
  <c r="J206" i="23"/>
  <c r="J205" i="23" s="1"/>
  <c r="D206" i="23"/>
  <c r="D205" i="23" s="1"/>
  <c r="E204" i="23"/>
  <c r="E203" i="23" s="1"/>
  <c r="F202" i="23"/>
  <c r="F201" i="23" s="1"/>
  <c r="G200" i="23"/>
  <c r="G199" i="23" s="1"/>
  <c r="H197" i="23"/>
  <c r="I196" i="23"/>
  <c r="E194" i="23"/>
  <c r="F192" i="23"/>
  <c r="G191" i="23"/>
  <c r="H190" i="23"/>
  <c r="I189" i="23"/>
  <c r="J188" i="23"/>
  <c r="D188" i="23"/>
  <c r="E186" i="23"/>
  <c r="E185" i="23" s="1"/>
  <c r="F184" i="23"/>
  <c r="F183" i="23" s="1"/>
  <c r="G182" i="23"/>
  <c r="H181" i="23"/>
  <c r="I179" i="23"/>
  <c r="J178" i="23"/>
  <c r="D178" i="23"/>
  <c r="E175" i="23"/>
  <c r="E174" i="23" s="1"/>
  <c r="F173" i="23"/>
  <c r="F172" i="23" s="1"/>
  <c r="G171" i="23"/>
  <c r="G170" i="23" s="1"/>
  <c r="H169" i="23"/>
  <c r="I168" i="23"/>
  <c r="J167" i="23"/>
  <c r="D167" i="23"/>
  <c r="E165" i="23"/>
  <c r="F164" i="23"/>
  <c r="G161" i="23"/>
  <c r="G160" i="23" s="1"/>
  <c r="H159" i="23"/>
  <c r="H158" i="23" s="1"/>
  <c r="I157" i="23"/>
  <c r="I156" i="23" s="1"/>
  <c r="J155" i="23"/>
  <c r="D155" i="23"/>
  <c r="E154" i="23"/>
  <c r="F153" i="23"/>
  <c r="G151" i="23"/>
  <c r="G150" i="23" s="1"/>
  <c r="H149" i="23"/>
  <c r="H148" i="23" s="1"/>
  <c r="I147" i="23"/>
  <c r="I146" i="23" s="1"/>
  <c r="J145" i="23"/>
  <c r="J144" i="23" s="1"/>
  <c r="D145" i="23"/>
  <c r="D144" i="23" s="1"/>
  <c r="E143" i="23"/>
  <c r="E142" i="23" s="1"/>
  <c r="F139" i="23"/>
  <c r="F138" i="23" s="1"/>
  <c r="H137" i="23"/>
  <c r="H136" i="23" s="1"/>
  <c r="I135" i="23"/>
  <c r="I134" i="23" s="1"/>
  <c r="J133" i="23"/>
  <c r="J132" i="23" s="1"/>
  <c r="D133" i="23"/>
  <c r="D132" i="23" s="1"/>
  <c r="E131" i="23"/>
  <c r="E130" i="23" s="1"/>
  <c r="F129" i="23"/>
  <c r="F128" i="23" s="1"/>
  <c r="G127" i="23"/>
  <c r="G126" i="23" s="1"/>
  <c r="I125" i="23"/>
  <c r="I124" i="23" s="1"/>
  <c r="J122" i="23"/>
  <c r="J121" i="23" s="1"/>
  <c r="D122" i="23"/>
  <c r="D121" i="23" s="1"/>
  <c r="E120" i="23"/>
  <c r="E119" i="23" s="1"/>
  <c r="F118" i="23"/>
  <c r="F117" i="23" s="1"/>
  <c r="G116" i="23"/>
  <c r="G115" i="23" s="1"/>
  <c r="J250" i="23"/>
  <c r="J249" i="23" s="1"/>
  <c r="G241" i="23"/>
  <c r="G240" i="23" s="1"/>
  <c r="D235" i="23"/>
  <c r="D234" i="23" s="1"/>
  <c r="H229" i="23"/>
  <c r="G227" i="23"/>
  <c r="J222" i="23"/>
  <c r="J221" i="23" s="1"/>
  <c r="G220" i="23"/>
  <c r="G219" i="23" s="1"/>
  <c r="J216" i="23"/>
  <c r="J215" i="23" s="1"/>
  <c r="G214" i="23"/>
  <c r="G213" i="23" s="1"/>
  <c r="F212" i="23"/>
  <c r="F211" i="23" s="1"/>
  <c r="G210" i="23"/>
  <c r="H209" i="23"/>
  <c r="I206" i="23"/>
  <c r="I205" i="23" s="1"/>
  <c r="J204" i="23"/>
  <c r="J203" i="23" s="1"/>
  <c r="D204" i="23"/>
  <c r="D203" i="23" s="1"/>
  <c r="E202" i="23"/>
  <c r="E201" i="23" s="1"/>
  <c r="F200" i="23"/>
  <c r="F199" i="23" s="1"/>
  <c r="G197" i="23"/>
  <c r="H196" i="23"/>
  <c r="J194" i="23"/>
  <c r="J193" i="23" s="1"/>
  <c r="D194" i="23"/>
  <c r="D193" i="23" s="1"/>
  <c r="E192" i="23"/>
  <c r="F191" i="23"/>
  <c r="G190" i="23"/>
  <c r="H189" i="23"/>
  <c r="I188" i="23"/>
  <c r="J186" i="23"/>
  <c r="J185" i="23" s="1"/>
  <c r="D186" i="23"/>
  <c r="D185" i="23" s="1"/>
  <c r="E184" i="23"/>
  <c r="E183" i="23" s="1"/>
  <c r="F182" i="23"/>
  <c r="G181" i="23"/>
  <c r="H179" i="23"/>
  <c r="I178" i="23"/>
  <c r="J175" i="23"/>
  <c r="J174" i="23" s="1"/>
  <c r="D175" i="23"/>
  <c r="D174" i="23" s="1"/>
  <c r="E173" i="23"/>
  <c r="E172" i="23" s="1"/>
  <c r="F171" i="23"/>
  <c r="F170" i="23" s="1"/>
  <c r="G169" i="23"/>
  <c r="H168" i="23"/>
  <c r="I167" i="23"/>
  <c r="J165" i="23"/>
  <c r="D165" i="23"/>
  <c r="E164" i="23"/>
  <c r="F161" i="23"/>
  <c r="F160" i="23" s="1"/>
  <c r="G159" i="23"/>
  <c r="G158" i="23" s="1"/>
  <c r="H157" i="23"/>
  <c r="H156" i="23" s="1"/>
  <c r="I155" i="23"/>
  <c r="J154" i="23"/>
  <c r="D154" i="23"/>
  <c r="E153" i="23"/>
  <c r="F151" i="23"/>
  <c r="F150" i="23" s="1"/>
  <c r="G149" i="23"/>
  <c r="G148" i="23" s="1"/>
  <c r="H147" i="23"/>
  <c r="H146" i="23" s="1"/>
  <c r="I145" i="23"/>
  <c r="I144" i="23" s="1"/>
  <c r="J143" i="23"/>
  <c r="J142" i="23" s="1"/>
  <c r="D143" i="23"/>
  <c r="D142" i="23" s="1"/>
  <c r="E139" i="23"/>
  <c r="E138" i="23" s="1"/>
  <c r="G137" i="23"/>
  <c r="G136" i="23" s="1"/>
  <c r="H135" i="23"/>
  <c r="H134" i="23" s="1"/>
  <c r="I133" i="23"/>
  <c r="I132" i="23" s="1"/>
  <c r="J131" i="23"/>
  <c r="J130" i="23" s="1"/>
  <c r="D131" i="23"/>
  <c r="D130" i="23" s="1"/>
  <c r="E129" i="23"/>
  <c r="E128" i="23" s="1"/>
  <c r="F127" i="23"/>
  <c r="F126" i="23" s="1"/>
  <c r="H125" i="23"/>
  <c r="H124" i="23" s="1"/>
  <c r="I122" i="23"/>
  <c r="I121" i="23" s="1"/>
  <c r="J120" i="23"/>
  <c r="J119" i="23" s="1"/>
  <c r="D120" i="23"/>
  <c r="D119" i="23" s="1"/>
  <c r="E118" i="23"/>
  <c r="E117" i="23" s="1"/>
  <c r="F116" i="23"/>
  <c r="F115" i="23" s="1"/>
  <c r="G114" i="23"/>
  <c r="G113" i="23" s="1"/>
  <c r="H111" i="23"/>
  <c r="I110" i="23"/>
  <c r="J109" i="23"/>
  <c r="D109" i="23"/>
  <c r="E106" i="23"/>
  <c r="E105" i="23" s="1"/>
  <c r="F104" i="23"/>
  <c r="F103" i="23" s="1"/>
  <c r="G102" i="23"/>
  <c r="G101" i="23" s="1"/>
  <c r="H100" i="23"/>
  <c r="H99" i="23" s="1"/>
  <c r="I98" i="23"/>
  <c r="I97" i="23" s="1"/>
  <c r="J95" i="23"/>
  <c r="J94" i="23" s="1"/>
  <c r="D95" i="23"/>
  <c r="D94" i="23" s="1"/>
  <c r="E93" i="23"/>
  <c r="F91" i="23"/>
  <c r="F90" i="23" s="1"/>
  <c r="G89" i="23"/>
  <c r="G88" i="23" s="1"/>
  <c r="H269" i="23"/>
  <c r="H268" i="23" s="1"/>
  <c r="H267" i="23" s="1"/>
  <c r="H266" i="23" s="1"/>
  <c r="G13" i="23"/>
  <c r="G12" i="23" s="1"/>
  <c r="G11" i="23" s="1"/>
  <c r="F16" i="23"/>
  <c r="F15" i="23" s="1"/>
  <c r="E18" i="23"/>
  <c r="E17" i="23" s="1"/>
  <c r="D21" i="23"/>
  <c r="D20" i="23" s="1"/>
  <c r="J21" i="23"/>
  <c r="J20" i="23" s="1"/>
  <c r="I23" i="23"/>
  <c r="H24" i="23"/>
  <c r="H22" i="23" s="1"/>
  <c r="G27" i="23"/>
  <c r="F28" i="23"/>
  <c r="E30" i="23"/>
  <c r="E29" i="23" s="1"/>
  <c r="D32" i="23"/>
  <c r="J32" i="23"/>
  <c r="I33" i="23"/>
  <c r="H35" i="23"/>
  <c r="G36" i="23"/>
  <c r="F37" i="23"/>
  <c r="E38" i="23"/>
  <c r="D41" i="23"/>
  <c r="J41" i="23"/>
  <c r="I42" i="23"/>
  <c r="H44" i="23"/>
  <c r="H43" i="23" s="1"/>
  <c r="F46" i="23"/>
  <c r="F45" i="23" s="1"/>
  <c r="E49" i="23"/>
  <c r="D50" i="23"/>
  <c r="J50" i="23"/>
  <c r="I51" i="23"/>
  <c r="H52" i="23"/>
  <c r="G53" i="23"/>
  <c r="F54" i="23"/>
  <c r="E55" i="23"/>
  <c r="D56" i="23"/>
  <c r="J56" i="23"/>
  <c r="I60" i="23"/>
  <c r="I59" i="23" s="1"/>
  <c r="H62" i="23"/>
  <c r="H61" i="23" s="1"/>
  <c r="G64" i="23"/>
  <c r="G63" i="23" s="1"/>
  <c r="F66" i="23"/>
  <c r="E67" i="23"/>
  <c r="E65" i="23" s="1"/>
  <c r="D69" i="23"/>
  <c r="D68" i="23" s="1"/>
  <c r="J69" i="23"/>
  <c r="J68" i="23" s="1"/>
  <c r="I72" i="23"/>
  <c r="H73" i="23"/>
  <c r="G74" i="23"/>
  <c r="F76" i="23"/>
  <c r="F75" i="23" s="1"/>
  <c r="E79" i="23"/>
  <c r="E78" i="23" s="1"/>
  <c r="D81" i="23"/>
  <c r="D80" i="23" s="1"/>
  <c r="J81" i="23"/>
  <c r="J80" i="23" s="1"/>
  <c r="I83" i="23"/>
  <c r="I82" i="23" s="1"/>
  <c r="H85" i="23"/>
  <c r="H84" i="23" s="1"/>
  <c r="G87" i="23"/>
  <c r="G86" i="23" s="1"/>
  <c r="F89" i="23"/>
  <c r="F88" i="23" s="1"/>
  <c r="G91" i="23"/>
  <c r="G90" i="23" s="1"/>
  <c r="G93" i="23"/>
  <c r="G92" i="23" s="1"/>
  <c r="G95" i="23"/>
  <c r="G94" i="23" s="1"/>
  <c r="G98" i="23"/>
  <c r="G97" i="23" s="1"/>
  <c r="G100" i="23"/>
  <c r="G99" i="23" s="1"/>
  <c r="H102" i="23"/>
  <c r="H101" i="23" s="1"/>
  <c r="H104" i="23"/>
  <c r="H103" i="23" s="1"/>
  <c r="H106" i="23"/>
  <c r="H105" i="23" s="1"/>
  <c r="H109" i="23"/>
  <c r="H110" i="23"/>
  <c r="I111" i="23"/>
  <c r="E116" i="23"/>
  <c r="E115" i="23" s="1"/>
  <c r="G125" i="23"/>
  <c r="G124" i="23" s="1"/>
  <c r="G135" i="23"/>
  <c r="G134" i="23" s="1"/>
  <c r="G147" i="23"/>
  <c r="G146" i="23" s="1"/>
  <c r="H155" i="23"/>
  <c r="I165" i="23"/>
  <c r="J173" i="23"/>
  <c r="J172" i="23" s="1"/>
  <c r="D184" i="23"/>
  <c r="D183" i="23" s="1"/>
  <c r="E191" i="23"/>
  <c r="E200" i="23"/>
  <c r="E199" i="23" s="1"/>
  <c r="F210" i="23"/>
  <c r="E227" i="23"/>
  <c r="E21" i="23"/>
  <c r="E20" i="23" s="1"/>
  <c r="D23" i="23"/>
  <c r="J23" i="23"/>
  <c r="I24" i="23"/>
  <c r="H27" i="23"/>
  <c r="G28" i="23"/>
  <c r="F30" i="23"/>
  <c r="F29" i="23" s="1"/>
  <c r="E32" i="23"/>
  <c r="D33" i="23"/>
  <c r="J33" i="23"/>
  <c r="I35" i="23"/>
  <c r="H36" i="23"/>
  <c r="G37" i="23"/>
  <c r="F38" i="23"/>
  <c r="E41" i="23"/>
  <c r="D42" i="23"/>
  <c r="J42" i="23"/>
  <c r="I44" i="23"/>
  <c r="I43" i="23" s="1"/>
  <c r="G46" i="23"/>
  <c r="G45" i="23" s="1"/>
  <c r="F49" i="23"/>
  <c r="E50" i="23"/>
  <c r="D51" i="23"/>
  <c r="J51" i="23"/>
  <c r="I52" i="23"/>
  <c r="H53" i="23"/>
  <c r="G54" i="23"/>
  <c r="F55" i="23"/>
  <c r="E56" i="23"/>
  <c r="D60" i="23"/>
  <c r="D59" i="23" s="1"/>
  <c r="J60" i="23"/>
  <c r="J59" i="23" s="1"/>
  <c r="I62" i="23"/>
  <c r="I61" i="23" s="1"/>
  <c r="H64" i="23"/>
  <c r="H63" i="23" s="1"/>
  <c r="G66" i="23"/>
  <c r="F67" i="23"/>
  <c r="E69" i="23"/>
  <c r="E68" i="23" s="1"/>
  <c r="D72" i="23"/>
  <c r="J72" i="23"/>
  <c r="I73" i="23"/>
  <c r="H74" i="23"/>
  <c r="G76" i="23"/>
  <c r="G75" i="23" s="1"/>
  <c r="F79" i="23"/>
  <c r="F78" i="23" s="1"/>
  <c r="E81" i="23"/>
  <c r="E80" i="23" s="1"/>
  <c r="D83" i="23"/>
  <c r="D82" i="23" s="1"/>
  <c r="J83" i="23"/>
  <c r="J82" i="23" s="1"/>
  <c r="I85" i="23"/>
  <c r="I84" i="23" s="1"/>
  <c r="H87" i="23"/>
  <c r="H86" i="23" s="1"/>
  <c r="H89" i="23"/>
  <c r="H88" i="23" s="1"/>
  <c r="H91" i="23"/>
  <c r="H90" i="23" s="1"/>
  <c r="H93" i="23"/>
  <c r="H92" i="23" s="1"/>
  <c r="H95" i="23"/>
  <c r="H94" i="23" s="1"/>
  <c r="H98" i="23"/>
  <c r="H97" i="23" s="1"/>
  <c r="I100" i="23"/>
  <c r="I99" i="23" s="1"/>
  <c r="I102" i="23"/>
  <c r="I101" i="23" s="1"/>
  <c r="I104" i="23"/>
  <c r="I103" i="23" s="1"/>
  <c r="I106" i="23"/>
  <c r="I105" i="23" s="1"/>
  <c r="I109" i="23"/>
  <c r="J110" i="23"/>
  <c r="J111" i="23"/>
  <c r="H116" i="23"/>
  <c r="H115" i="23" s="1"/>
  <c r="E127" i="23"/>
  <c r="E126" i="23" s="1"/>
  <c r="F137" i="23"/>
  <c r="F136" i="23" s="1"/>
  <c r="F149" i="23"/>
  <c r="F148" i="23" s="1"/>
  <c r="G157" i="23"/>
  <c r="G156" i="23" s="1"/>
  <c r="H167" i="23"/>
  <c r="I175" i="23"/>
  <c r="I174" i="23" s="1"/>
  <c r="J184" i="23"/>
  <c r="J183" i="23" s="1"/>
  <c r="D192" i="23"/>
  <c r="D202" i="23"/>
  <c r="D201" i="23" s="1"/>
  <c r="E212" i="23"/>
  <c r="E229" i="23"/>
  <c r="F21" i="23"/>
  <c r="F20" i="23" s="1"/>
  <c r="E23" i="23"/>
  <c r="D24" i="23"/>
  <c r="J24" i="23"/>
  <c r="I27" i="23"/>
  <c r="H28" i="23"/>
  <c r="G30" i="23"/>
  <c r="G29" i="23" s="1"/>
  <c r="F32" i="23"/>
  <c r="E33" i="23"/>
  <c r="D35" i="23"/>
  <c r="J35" i="23"/>
  <c r="I36" i="23"/>
  <c r="H37" i="23"/>
  <c r="G38" i="23"/>
  <c r="F41" i="23"/>
  <c r="E42" i="23"/>
  <c r="D44" i="23"/>
  <c r="D43" i="23" s="1"/>
  <c r="J44" i="23"/>
  <c r="J43" i="23" s="1"/>
  <c r="H46" i="23"/>
  <c r="H45" i="23" s="1"/>
  <c r="G49" i="23"/>
  <c r="F50" i="23"/>
  <c r="E51" i="23"/>
  <c r="D52" i="23"/>
  <c r="J52" i="23"/>
  <c r="I53" i="23"/>
  <c r="H54" i="23"/>
  <c r="G55" i="23"/>
  <c r="F56" i="23"/>
  <c r="E60" i="23"/>
  <c r="E59" i="23" s="1"/>
  <c r="D62" i="23"/>
  <c r="D61" i="23" s="1"/>
  <c r="J62" i="23"/>
  <c r="J61" i="23" s="1"/>
  <c r="I64" i="23"/>
  <c r="I63" i="23" s="1"/>
  <c r="H66" i="23"/>
  <c r="G67" i="23"/>
  <c r="F69" i="23"/>
  <c r="F68" i="23" s="1"/>
  <c r="E72" i="23"/>
  <c r="D73" i="23"/>
  <c r="J73" i="23"/>
  <c r="I74" i="23"/>
  <c r="H76" i="23"/>
  <c r="H75" i="23" s="1"/>
  <c r="G79" i="23"/>
  <c r="G78" i="23" s="1"/>
  <c r="F81" i="23"/>
  <c r="F80" i="23" s="1"/>
  <c r="E83" i="23"/>
  <c r="E82" i="23" s="1"/>
  <c r="D85" i="23"/>
  <c r="D84" i="23" s="1"/>
  <c r="J85" i="23"/>
  <c r="J84" i="23" s="1"/>
  <c r="I87" i="23"/>
  <c r="I86" i="23" s="1"/>
  <c r="I89" i="23"/>
  <c r="I88" i="23" s="1"/>
  <c r="I91" i="23"/>
  <c r="I90" i="23" s="1"/>
  <c r="I93" i="23"/>
  <c r="I92" i="23" s="1"/>
  <c r="I95" i="23"/>
  <c r="I94" i="23" s="1"/>
  <c r="J98" i="23"/>
  <c r="J97" i="23" s="1"/>
  <c r="J100" i="23"/>
  <c r="J99" i="23" s="1"/>
  <c r="J102" i="23"/>
  <c r="J101" i="23" s="1"/>
  <c r="J104" i="23"/>
  <c r="J103" i="23" s="1"/>
  <c r="J106" i="23"/>
  <c r="J105" i="23" s="1"/>
  <c r="D110" i="23"/>
  <c r="D111" i="23"/>
  <c r="D114" i="23"/>
  <c r="D118" i="23"/>
  <c r="D117" i="23" s="1"/>
  <c r="D129" i="23"/>
  <c r="D139" i="23"/>
  <c r="D138" i="23" s="1"/>
  <c r="E151" i="23"/>
  <c r="E150" i="23" s="1"/>
  <c r="F159" i="23"/>
  <c r="F158" i="23" s="1"/>
  <c r="G168" i="23"/>
  <c r="H178" i="23"/>
  <c r="I186" i="23"/>
  <c r="I185" i="23" s="1"/>
  <c r="J192" i="23"/>
  <c r="J202" i="23"/>
  <c r="J201" i="23" s="1"/>
  <c r="E214" i="23"/>
  <c r="E213" i="23" s="1"/>
  <c r="E233" i="23"/>
  <c r="H18" i="23"/>
  <c r="H17" i="23" s="1"/>
  <c r="G21" i="23"/>
  <c r="G20" i="23" s="1"/>
  <c r="F23" i="23"/>
  <c r="E24" i="23"/>
  <c r="D27" i="23"/>
  <c r="J27" i="23"/>
  <c r="I28" i="23"/>
  <c r="H30" i="23"/>
  <c r="H29" i="23" s="1"/>
  <c r="G32" i="23"/>
  <c r="F33" i="23"/>
  <c r="E35" i="23"/>
  <c r="D36" i="23"/>
  <c r="J36" i="23"/>
  <c r="I37" i="23"/>
  <c r="H38" i="23"/>
  <c r="G41" i="23"/>
  <c r="F42" i="23"/>
  <c r="E44" i="23"/>
  <c r="E43" i="23" s="1"/>
  <c r="I46" i="23"/>
  <c r="I45" i="23" s="1"/>
  <c r="H49" i="23"/>
  <c r="G50" i="23"/>
  <c r="F51" i="23"/>
  <c r="E52" i="23"/>
  <c r="D53" i="23"/>
  <c r="J53" i="23"/>
  <c r="I54" i="23"/>
  <c r="H55" i="23"/>
  <c r="G56" i="23"/>
  <c r="F60" i="23"/>
  <c r="F59" i="23" s="1"/>
  <c r="E62" i="23"/>
  <c r="E61" i="23" s="1"/>
  <c r="D64" i="23"/>
  <c r="D63" i="23" s="1"/>
  <c r="J64" i="23"/>
  <c r="J63" i="23" s="1"/>
  <c r="I66" i="23"/>
  <c r="H67" i="23"/>
  <c r="G69" i="23"/>
  <c r="G68" i="23" s="1"/>
  <c r="F72" i="23"/>
  <c r="E73" i="23"/>
  <c r="D74" i="23"/>
  <c r="J74" i="23"/>
  <c r="I76" i="23"/>
  <c r="I75" i="23" s="1"/>
  <c r="H79" i="23"/>
  <c r="H78" i="23" s="1"/>
  <c r="G81" i="23"/>
  <c r="G80" i="23" s="1"/>
  <c r="F83" i="23"/>
  <c r="F82" i="23" s="1"/>
  <c r="E85" i="23"/>
  <c r="E84" i="23" s="1"/>
  <c r="D87" i="23"/>
  <c r="D86" i="23" s="1"/>
  <c r="J87" i="23"/>
  <c r="J86" i="23" s="1"/>
  <c r="J89" i="23"/>
  <c r="J88" i="23" s="1"/>
  <c r="J91" i="23"/>
  <c r="J90" i="23" s="1"/>
  <c r="J93" i="23"/>
  <c r="J92" i="23" s="1"/>
  <c r="D98" i="23"/>
  <c r="D97" i="23" s="1"/>
  <c r="D100" i="23"/>
  <c r="D99" i="23" s="1"/>
  <c r="D102" i="23"/>
  <c r="D101" i="23" s="1"/>
  <c r="D104" i="23"/>
  <c r="D103" i="23" s="1"/>
  <c r="D106" i="23"/>
  <c r="D105" i="23" s="1"/>
  <c r="E109" i="23"/>
  <c r="E110" i="23"/>
  <c r="E111" i="23"/>
  <c r="F114" i="23"/>
  <c r="F113" i="23" s="1"/>
  <c r="J118" i="23"/>
  <c r="J117" i="23" s="1"/>
  <c r="J129" i="23"/>
  <c r="J128" i="23" s="1"/>
  <c r="J139" i="23"/>
  <c r="J138" i="23" s="1"/>
  <c r="D153" i="23"/>
  <c r="E161" i="23"/>
  <c r="E160" i="23" s="1"/>
  <c r="F169" i="23"/>
  <c r="G179" i="23"/>
  <c r="H188" i="23"/>
  <c r="I194" i="23"/>
  <c r="I193" i="23" s="1"/>
  <c r="I204" i="23"/>
  <c r="I203" i="23" s="1"/>
  <c r="G216" i="23"/>
  <c r="G215" i="23" s="1"/>
  <c r="I238" i="23"/>
  <c r="I237" i="23" s="1"/>
  <c r="D91" i="23"/>
  <c r="D90" i="23" s="1"/>
  <c r="D93" i="23"/>
  <c r="D92" i="23" s="1"/>
  <c r="E95" i="23"/>
  <c r="E94" i="23" s="1"/>
  <c r="E98" i="23"/>
  <c r="E97" i="23" s="1"/>
  <c r="E100" i="23"/>
  <c r="E99" i="23" s="1"/>
  <c r="E102" i="23"/>
  <c r="E101" i="23" s="1"/>
  <c r="E104" i="23"/>
  <c r="E103" i="23" s="1"/>
  <c r="F106" i="23"/>
  <c r="F105" i="23" s="1"/>
  <c r="F109" i="23"/>
  <c r="F110" i="23"/>
  <c r="F111" i="23"/>
  <c r="H114" i="23"/>
  <c r="H113" i="23" s="1"/>
  <c r="I120" i="23"/>
  <c r="I119" i="23" s="1"/>
  <c r="I131" i="23"/>
  <c r="I130" i="23" s="1"/>
  <c r="I143" i="23"/>
  <c r="I142" i="23" s="1"/>
  <c r="J153" i="23"/>
  <c r="J152" i="23" s="1"/>
  <c r="D164" i="23"/>
  <c r="E171" i="23"/>
  <c r="E170" i="23" s="1"/>
  <c r="F181" i="23"/>
  <c r="G189" i="23"/>
  <c r="G196" i="23"/>
  <c r="G195" i="23" s="1"/>
  <c r="H206" i="23"/>
  <c r="H205" i="23" s="1"/>
  <c r="E220" i="23"/>
  <c r="E219" i="23" s="1"/>
  <c r="J247" i="23"/>
  <c r="J246" i="23" s="1"/>
  <c r="J259" i="23"/>
  <c r="J258" i="23" s="1"/>
  <c r="H214" i="23"/>
  <c r="H213" i="23" s="1"/>
  <c r="I216" i="23"/>
  <c r="I215" i="23" s="1"/>
  <c r="D220" i="23"/>
  <c r="D219" i="23" s="1"/>
  <c r="F222" i="23"/>
  <c r="F221" i="23" s="1"/>
  <c r="H224" i="23"/>
  <c r="H223" i="23" s="1"/>
  <c r="D228" i="23"/>
  <c r="I229" i="23"/>
  <c r="F233" i="23"/>
  <c r="J236" i="23"/>
  <c r="G243" i="23"/>
  <c r="G242" i="23" s="1"/>
  <c r="D250" i="23"/>
  <c r="D249" i="23" s="1"/>
  <c r="H253" i="23"/>
  <c r="H238" i="23"/>
  <c r="H237" i="23" s="1"/>
  <c r="E245" i="23"/>
  <c r="E244" i="23" s="1"/>
  <c r="I250" i="23"/>
  <c r="I249" i="23" s="1"/>
  <c r="F255" i="23"/>
  <c r="F254" i="23" s="1"/>
  <c r="I269" i="23"/>
  <c r="I268" i="23" s="1"/>
  <c r="I267" i="23" s="1"/>
  <c r="I266" i="23" s="1"/>
  <c r="G252" i="23"/>
  <c r="H250" i="23"/>
  <c r="H249" i="23" s="1"/>
  <c r="I247" i="23"/>
  <c r="I246" i="23" s="1"/>
  <c r="J245" i="23"/>
  <c r="J244" i="23" s="1"/>
  <c r="D245" i="23"/>
  <c r="D244" i="23" s="1"/>
  <c r="E243" i="23"/>
  <c r="E242" i="23" s="1"/>
  <c r="F241" i="23"/>
  <c r="F240" i="23" s="1"/>
  <c r="G238" i="23"/>
  <c r="G237" i="23" s="1"/>
  <c r="H236" i="23"/>
  <c r="I235" i="23"/>
  <c r="I234" i="23" s="1"/>
  <c r="J233" i="23"/>
  <c r="D233" i="23"/>
  <c r="E232" i="23"/>
  <c r="F231" i="23"/>
  <c r="G229" i="23"/>
  <c r="H228" i="23"/>
  <c r="I227" i="23"/>
  <c r="J224" i="23"/>
  <c r="J223" i="23" s="1"/>
  <c r="D224" i="23"/>
  <c r="D223" i="23" s="1"/>
  <c r="E222" i="23"/>
  <c r="E221" i="23" s="1"/>
  <c r="F220" i="23"/>
  <c r="F219" i="23" s="1"/>
  <c r="G218" i="23"/>
  <c r="G217" i="23" s="1"/>
  <c r="H216" i="23"/>
  <c r="H215" i="23" s="1"/>
  <c r="G263" i="23"/>
  <c r="G262" i="23" s="1"/>
  <c r="D259" i="23"/>
  <c r="D258" i="23" s="1"/>
  <c r="D257" i="23"/>
  <c r="D256" i="23" s="1"/>
  <c r="D255" i="23"/>
  <c r="E253" i="23"/>
  <c r="F252" i="23"/>
  <c r="G250" i="23"/>
  <c r="G249" i="23" s="1"/>
  <c r="H247" i="23"/>
  <c r="H246" i="23" s="1"/>
  <c r="I245" i="23"/>
  <c r="I244" i="23" s="1"/>
  <c r="J243" i="23"/>
  <c r="J242" i="23" s="1"/>
  <c r="D243" i="23"/>
  <c r="D242" i="23" s="1"/>
  <c r="E241" i="23"/>
  <c r="E240" i="23" s="1"/>
  <c r="F238" i="23"/>
  <c r="F237" i="23" s="1"/>
  <c r="G236" i="23"/>
  <c r="H235" i="23"/>
  <c r="I233" i="23"/>
  <c r="J232" i="23"/>
  <c r="D232" i="23"/>
  <c r="E231" i="23"/>
  <c r="F229" i="23"/>
  <c r="G228" i="23"/>
  <c r="H227" i="23"/>
  <c r="I265" i="23"/>
  <c r="I264" i="23" s="1"/>
  <c r="E263" i="23"/>
  <c r="E262" i="23" s="1"/>
  <c r="J257" i="23"/>
  <c r="J256" i="23" s="1"/>
  <c r="J255" i="23"/>
  <c r="J254" i="23" s="1"/>
  <c r="D253" i="23"/>
  <c r="E252" i="23"/>
  <c r="F250" i="23"/>
  <c r="F249" i="23" s="1"/>
  <c r="G247" i="23"/>
  <c r="G246" i="23" s="1"/>
  <c r="H245" i="23"/>
  <c r="H244" i="23" s="1"/>
  <c r="I243" i="23"/>
  <c r="I242" i="23" s="1"/>
  <c r="J241" i="23"/>
  <c r="J240" i="23" s="1"/>
  <c r="D241" i="23"/>
  <c r="D240" i="23" s="1"/>
  <c r="E238" i="23"/>
  <c r="E237" i="23" s="1"/>
  <c r="F236" i="23"/>
  <c r="G235" i="23"/>
  <c r="H233" i="23"/>
  <c r="I232" i="23"/>
  <c r="J231" i="23"/>
  <c r="D231" i="23"/>
  <c r="G245" i="23"/>
  <c r="G244" i="23" s="1"/>
  <c r="H243" i="23"/>
  <c r="H242" i="23" s="1"/>
  <c r="I241" i="23"/>
  <c r="I240" i="23" s="1"/>
  <c r="J238" i="23"/>
  <c r="J237" i="23" s="1"/>
  <c r="D238" i="23"/>
  <c r="D237" i="23" s="1"/>
  <c r="E236" i="23"/>
  <c r="F235" i="23"/>
  <c r="F234" i="23" s="1"/>
  <c r="G233" i="23"/>
  <c r="G230" i="23" s="1"/>
  <c r="H232" i="23"/>
  <c r="I231" i="23"/>
  <c r="J229" i="23"/>
  <c r="D229" i="23"/>
  <c r="E228" i="23"/>
  <c r="F227" i="23"/>
  <c r="G224" i="23"/>
  <c r="G223" i="23" s="1"/>
  <c r="H222" i="23"/>
  <c r="H221" i="23" s="1"/>
  <c r="I220" i="23"/>
  <c r="I219" i="23" s="1"/>
  <c r="J218" i="23"/>
  <c r="J217" i="23" s="1"/>
  <c r="D218" i="23"/>
  <c r="D217" i="23" s="1"/>
  <c r="E216" i="23"/>
  <c r="E215" i="23" s="1"/>
  <c r="F214" i="23"/>
  <c r="F213" i="23" s="1"/>
  <c r="G212" i="23"/>
  <c r="G211" i="23" s="1"/>
  <c r="H252" i="23"/>
  <c r="G257" i="23"/>
  <c r="G256" i="23" s="1"/>
  <c r="G269" i="23"/>
  <c r="G268" i="23" s="1"/>
  <c r="G267" i="23" s="1"/>
  <c r="G266" i="23" s="1"/>
  <c r="E247" i="23"/>
  <c r="E246" i="23" s="1"/>
  <c r="I252" i="23"/>
  <c r="H257" i="23"/>
  <c r="H256" i="23" s="1"/>
  <c r="F247" i="23"/>
  <c r="F246" i="23" s="1"/>
  <c r="E250" i="23"/>
  <c r="E249" i="23" s="1"/>
  <c r="D252" i="23"/>
  <c r="J252" i="23"/>
  <c r="J253" i="23"/>
  <c r="I255" i="23"/>
  <c r="I254" i="23" s="1"/>
  <c r="I257" i="23"/>
  <c r="I256" i="23" s="1"/>
  <c r="D263" i="23"/>
  <c r="D262" i="23" s="1"/>
  <c r="F265" i="23"/>
  <c r="F264" i="23" s="1"/>
  <c r="J269" i="23"/>
  <c r="J268" i="23" s="1"/>
  <c r="J267" i="23" s="1"/>
  <c r="J266" i="23" s="1"/>
  <c r="J265" i="23"/>
  <c r="J264" i="23" s="1"/>
  <c r="F253" i="23"/>
  <c r="E255" i="23"/>
  <c r="E254" i="23" s="1"/>
  <c r="E257" i="23"/>
  <c r="E256" i="23" s="1"/>
  <c r="F259" i="23"/>
  <c r="F258" i="23" s="1"/>
  <c r="J263" i="23"/>
  <c r="J262" i="23" s="1"/>
  <c r="G8" i="25"/>
  <c r="G9" i="25" s="1"/>
  <c r="H234" i="23"/>
  <c r="F177" i="23"/>
  <c r="I14" i="23"/>
  <c r="E14" i="23"/>
  <c r="D254" i="23"/>
  <c r="G259" i="23"/>
  <c r="G258" i="23" s="1"/>
  <c r="H263" i="23"/>
  <c r="H262" i="23" s="1"/>
  <c r="G265" i="23"/>
  <c r="G264" i="23" s="1"/>
  <c r="E269" i="23"/>
  <c r="E268" i="23" s="1"/>
  <c r="E267" i="23" s="1"/>
  <c r="E266" i="23" s="1"/>
  <c r="I152" i="23"/>
  <c r="H259" i="23"/>
  <c r="H258" i="23" s="1"/>
  <c r="I263" i="23"/>
  <c r="I262" i="23" s="1"/>
  <c r="H265" i="23"/>
  <c r="H264" i="23" s="1"/>
  <c r="F269" i="23"/>
  <c r="F268" i="23" s="1"/>
  <c r="F267" i="23" s="1"/>
  <c r="F266" i="23" s="1"/>
  <c r="E8" i="25"/>
  <c r="E9" i="25" s="1"/>
  <c r="F8" i="25"/>
  <c r="F9" i="25" s="1"/>
  <c r="D113" i="23"/>
  <c r="I253" i="23"/>
  <c r="G255" i="23"/>
  <c r="G254" i="23" s="1"/>
  <c r="F257" i="23"/>
  <c r="F256" i="23" s="1"/>
  <c r="E259" i="23"/>
  <c r="E258" i="23" s="1"/>
  <c r="F263" i="23"/>
  <c r="F262" i="23" s="1"/>
  <c r="E265" i="23"/>
  <c r="E264" i="23" s="1"/>
  <c r="D12" i="23"/>
  <c r="D11" i="23" s="1"/>
  <c r="D45" i="23"/>
  <c r="E92" i="23"/>
  <c r="E193" i="23"/>
  <c r="D215" i="23"/>
  <c r="J163" i="23"/>
  <c r="D160" i="23"/>
  <c r="E211" i="23"/>
  <c r="E217" i="23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89" i="21"/>
  <c r="S190" i="21"/>
  <c r="S191" i="21"/>
  <c r="S192" i="21"/>
  <c r="S193" i="21"/>
  <c r="S194" i="21"/>
  <c r="S195" i="21"/>
  <c r="S196" i="21"/>
  <c r="S8" i="21"/>
  <c r="C142" i="29" l="1"/>
  <c r="C273" i="29"/>
  <c r="N188" i="30" s="1"/>
  <c r="I142" i="26"/>
  <c r="J142" i="26"/>
  <c r="J272" i="26" s="1"/>
  <c r="I272" i="26"/>
  <c r="H142" i="26"/>
  <c r="H272" i="26" s="1"/>
  <c r="F142" i="26"/>
  <c r="F272" i="26" s="1"/>
  <c r="G142" i="26"/>
  <c r="G272" i="26" s="1"/>
  <c r="C25" i="26"/>
  <c r="C10" i="26" s="1"/>
  <c r="C178" i="26"/>
  <c r="D57" i="26"/>
  <c r="C241" i="26"/>
  <c r="E272" i="26"/>
  <c r="C57" i="26"/>
  <c r="C263" i="26"/>
  <c r="C262" i="26" s="1"/>
  <c r="D250" i="26"/>
  <c r="D142" i="26" s="1"/>
  <c r="C253" i="26"/>
  <c r="C250" i="26" s="1"/>
  <c r="J65" i="23"/>
  <c r="J58" i="23" s="1"/>
  <c r="H14" i="23"/>
  <c r="I31" i="23"/>
  <c r="J26" i="23"/>
  <c r="J34" i="23"/>
  <c r="I26" i="23"/>
  <c r="G65" i="23"/>
  <c r="G58" i="23" s="1"/>
  <c r="E40" i="23"/>
  <c r="J22" i="23"/>
  <c r="J19" i="23" s="1"/>
  <c r="H208" i="23"/>
  <c r="E166" i="23"/>
  <c r="H40" i="23"/>
  <c r="G14" i="23"/>
  <c r="D26" i="23"/>
  <c r="I40" i="23"/>
  <c r="I39" i="23" s="1"/>
  <c r="D163" i="23"/>
  <c r="E152" i="23"/>
  <c r="E234" i="23"/>
  <c r="F163" i="23"/>
  <c r="H251" i="23"/>
  <c r="H198" i="23"/>
  <c r="F180" i="23"/>
  <c r="I71" i="23"/>
  <c r="I70" i="23" s="1"/>
  <c r="E31" i="23"/>
  <c r="D22" i="23"/>
  <c r="D19" i="23" s="1"/>
  <c r="F14" i="23"/>
  <c r="I166" i="23"/>
  <c r="I195" i="23"/>
  <c r="E177" i="23"/>
  <c r="H65" i="23"/>
  <c r="H58" i="23" s="1"/>
  <c r="H123" i="23"/>
  <c r="G208" i="23"/>
  <c r="G207" i="23" s="1"/>
  <c r="D34" i="23"/>
  <c r="D208" i="23"/>
  <c r="E26" i="23"/>
  <c r="G40" i="23"/>
  <c r="G39" i="23" s="1"/>
  <c r="J239" i="23"/>
  <c r="G108" i="23"/>
  <c r="G107" i="23" s="1"/>
  <c r="F40" i="23"/>
  <c r="F39" i="23" s="1"/>
  <c r="G34" i="23"/>
  <c r="I163" i="23"/>
  <c r="H19" i="23"/>
  <c r="I177" i="23"/>
  <c r="F208" i="23"/>
  <c r="F207" i="23" s="1"/>
  <c r="H152" i="23"/>
  <c r="H141" i="23" s="1"/>
  <c r="G198" i="23"/>
  <c r="C93" i="23"/>
  <c r="C92" i="23" s="1"/>
  <c r="H230" i="23"/>
  <c r="G251" i="23"/>
  <c r="G248" i="23" s="1"/>
  <c r="C129" i="23"/>
  <c r="C128" i="23" s="1"/>
  <c r="J96" i="23"/>
  <c r="E71" i="23"/>
  <c r="E70" i="23" s="1"/>
  <c r="C36" i="23"/>
  <c r="C109" i="23"/>
  <c r="E34" i="23"/>
  <c r="D31" i="23"/>
  <c r="H96" i="23"/>
  <c r="J112" i="23"/>
  <c r="I123" i="23"/>
  <c r="D166" i="23"/>
  <c r="C191" i="23"/>
  <c r="J208" i="23"/>
  <c r="C168" i="23"/>
  <c r="G177" i="23"/>
  <c r="F96" i="23"/>
  <c r="F195" i="23"/>
  <c r="F187" i="23"/>
  <c r="F71" i="23"/>
  <c r="F70" i="23" s="1"/>
  <c r="E180" i="23"/>
  <c r="G22" i="23"/>
  <c r="G19" i="23" s="1"/>
  <c r="I112" i="23"/>
  <c r="F34" i="23"/>
  <c r="F26" i="23"/>
  <c r="C16" i="23"/>
  <c r="C15" i="23" s="1"/>
  <c r="D251" i="23"/>
  <c r="D248" i="23" s="1"/>
  <c r="D261" i="23"/>
  <c r="D260" i="23" s="1"/>
  <c r="C153" i="23"/>
  <c r="I230" i="23"/>
  <c r="G226" i="23"/>
  <c r="J77" i="23"/>
  <c r="E48" i="23"/>
  <c r="E47" i="23" s="1"/>
  <c r="I198" i="23"/>
  <c r="H108" i="23"/>
  <c r="H107" i="23" s="1"/>
  <c r="C167" i="23"/>
  <c r="G187" i="23"/>
  <c r="D128" i="23"/>
  <c r="D123" i="23" s="1"/>
  <c r="C49" i="23"/>
  <c r="C171" i="23"/>
  <c r="C170" i="23" s="1"/>
  <c r="C131" i="23"/>
  <c r="C130" i="23" s="1"/>
  <c r="J251" i="23"/>
  <c r="J248" i="23" s="1"/>
  <c r="I239" i="23"/>
  <c r="F230" i="23"/>
  <c r="C53" i="23"/>
  <c r="C178" i="23"/>
  <c r="I251" i="23"/>
  <c r="I248" i="23" s="1"/>
  <c r="H39" i="23"/>
  <c r="C206" i="23"/>
  <c r="C205" i="23" s="1"/>
  <c r="C91" i="23"/>
  <c r="C90" i="23" s="1"/>
  <c r="C186" i="23"/>
  <c r="C185" i="23" s="1"/>
  <c r="C72" i="23"/>
  <c r="C98" i="23"/>
  <c r="C97" i="23" s="1"/>
  <c r="C149" i="23"/>
  <c r="C148" i="23" s="1"/>
  <c r="C95" i="23"/>
  <c r="C94" i="23" s="1"/>
  <c r="C137" i="23"/>
  <c r="C136" i="23" s="1"/>
  <c r="C62" i="23"/>
  <c r="C61" i="23" s="1"/>
  <c r="F166" i="23"/>
  <c r="F48" i="23"/>
  <c r="F47" i="23" s="1"/>
  <c r="C33" i="23"/>
  <c r="C24" i="23"/>
  <c r="C110" i="23"/>
  <c r="C73" i="23"/>
  <c r="C54" i="23"/>
  <c r="F31" i="23"/>
  <c r="E22" i="23"/>
  <c r="E19" i="23" s="1"/>
  <c r="E123" i="23"/>
  <c r="I48" i="23"/>
  <c r="I47" i="23" s="1"/>
  <c r="C28" i="23"/>
  <c r="I108" i="23"/>
  <c r="I107" i="23" s="1"/>
  <c r="C56" i="23"/>
  <c r="D108" i="23"/>
  <c r="D107" i="23" s="1"/>
  <c r="H166" i="23"/>
  <c r="H162" i="23" s="1"/>
  <c r="D198" i="23"/>
  <c r="C154" i="23"/>
  <c r="C181" i="23"/>
  <c r="H195" i="23"/>
  <c r="G112" i="23"/>
  <c r="G123" i="23"/>
  <c r="J166" i="23"/>
  <c r="J162" i="23" s="1"/>
  <c r="D177" i="23"/>
  <c r="E187" i="23"/>
  <c r="F198" i="23"/>
  <c r="J234" i="23"/>
  <c r="C209" i="23"/>
  <c r="C222" i="23"/>
  <c r="C221" i="23" s="1"/>
  <c r="H71" i="23"/>
  <c r="H70" i="23" s="1"/>
  <c r="G77" i="23"/>
  <c r="D48" i="23"/>
  <c r="D47" i="23" s="1"/>
  <c r="H31" i="23"/>
  <c r="F108" i="23"/>
  <c r="F107" i="23" s="1"/>
  <c r="I65" i="23"/>
  <c r="I58" i="23" s="1"/>
  <c r="C192" i="23"/>
  <c r="C37" i="23"/>
  <c r="F65" i="23"/>
  <c r="F58" i="23" s="1"/>
  <c r="J31" i="23"/>
  <c r="I22" i="23"/>
  <c r="I19" i="23" s="1"/>
  <c r="E163" i="23"/>
  <c r="G163" i="23"/>
  <c r="I180" i="23"/>
  <c r="C60" i="23"/>
  <c r="C59" i="23" s="1"/>
  <c r="C100" i="23"/>
  <c r="C99" i="23" s="1"/>
  <c r="F226" i="23"/>
  <c r="E230" i="23"/>
  <c r="C111" i="23"/>
  <c r="J71" i="23"/>
  <c r="J70" i="23" s="1"/>
  <c r="H48" i="23"/>
  <c r="H47" i="23" s="1"/>
  <c r="G48" i="23"/>
  <c r="G47" i="23" s="1"/>
  <c r="C38" i="23"/>
  <c r="G31" i="23"/>
  <c r="C23" i="23"/>
  <c r="I77" i="23"/>
  <c r="D71" i="23"/>
  <c r="D70" i="23" s="1"/>
  <c r="H112" i="23"/>
  <c r="F77" i="23"/>
  <c r="J48" i="23"/>
  <c r="J47" i="23" s="1"/>
  <c r="J40" i="23"/>
  <c r="J39" i="23" s="1"/>
  <c r="I34" i="23"/>
  <c r="C27" i="23"/>
  <c r="G96" i="23"/>
  <c r="H77" i="23"/>
  <c r="C74" i="23"/>
  <c r="C55" i="23"/>
  <c r="C50" i="23"/>
  <c r="C41" i="23"/>
  <c r="I96" i="23"/>
  <c r="J108" i="23"/>
  <c r="J107" i="23" s="1"/>
  <c r="C169" i="23"/>
  <c r="H177" i="23"/>
  <c r="I187" i="23"/>
  <c r="J198" i="23"/>
  <c r="J123" i="23"/>
  <c r="D152" i="23"/>
  <c r="D141" i="23" s="1"/>
  <c r="C182" i="23"/>
  <c r="C190" i="23"/>
  <c r="J226" i="23"/>
  <c r="F112" i="23"/>
  <c r="G152" i="23"/>
  <c r="G141" i="23" s="1"/>
  <c r="J177" i="23"/>
  <c r="C189" i="23"/>
  <c r="C196" i="23"/>
  <c r="F152" i="23"/>
  <c r="F141" i="23" s="1"/>
  <c r="J187" i="23"/>
  <c r="C197" i="23"/>
  <c r="C210" i="23"/>
  <c r="E112" i="23"/>
  <c r="F123" i="23"/>
  <c r="G166" i="23"/>
  <c r="H239" i="23"/>
  <c r="C127" i="23"/>
  <c r="C126" i="23" s="1"/>
  <c r="C52" i="23"/>
  <c r="D221" i="23"/>
  <c r="D207" i="23" s="1"/>
  <c r="E226" i="23"/>
  <c r="H180" i="23"/>
  <c r="C159" i="23"/>
  <c r="C158" i="23" s="1"/>
  <c r="E39" i="23"/>
  <c r="G26" i="23"/>
  <c r="F239" i="23"/>
  <c r="D226" i="23"/>
  <c r="G234" i="23"/>
  <c r="E208" i="23"/>
  <c r="E207" i="23" s="1"/>
  <c r="C76" i="23"/>
  <c r="C75" i="23" s="1"/>
  <c r="C44" i="23"/>
  <c r="C43" i="23" s="1"/>
  <c r="C202" i="23"/>
  <c r="C201" i="23" s="1"/>
  <c r="C118" i="23"/>
  <c r="C117" i="23" s="1"/>
  <c r="C151" i="23"/>
  <c r="C150" i="23" s="1"/>
  <c r="E77" i="23"/>
  <c r="C67" i="23"/>
  <c r="I141" i="23"/>
  <c r="C18" i="23"/>
  <c r="C17" i="23" s="1"/>
  <c r="C13" i="23"/>
  <c r="C12" i="23" s="1"/>
  <c r="C11" i="23" s="1"/>
  <c r="C104" i="23"/>
  <c r="C103" i="23" s="1"/>
  <c r="C81" i="23"/>
  <c r="C80" i="23" s="1"/>
  <c r="C120" i="23"/>
  <c r="C119" i="23" s="1"/>
  <c r="C51" i="23"/>
  <c r="C64" i="23"/>
  <c r="C63" i="23" s="1"/>
  <c r="E141" i="23"/>
  <c r="D187" i="23"/>
  <c r="C241" i="23"/>
  <c r="C240" i="23" s="1"/>
  <c r="C184" i="23"/>
  <c r="C183" i="23" s="1"/>
  <c r="C164" i="23"/>
  <c r="C161" i="23"/>
  <c r="C160" i="23" s="1"/>
  <c r="C106" i="23"/>
  <c r="C105" i="23" s="1"/>
  <c r="C143" i="23"/>
  <c r="C142" i="23" s="1"/>
  <c r="C87" i="23"/>
  <c r="C86" i="23" s="1"/>
  <c r="C122" i="23"/>
  <c r="C121" i="23" s="1"/>
  <c r="C35" i="23"/>
  <c r="C155" i="23"/>
  <c r="E108" i="23"/>
  <c r="E107" i="23" s="1"/>
  <c r="C147" i="23"/>
  <c r="C146" i="23" s="1"/>
  <c r="C89" i="23"/>
  <c r="C88" i="23" s="1"/>
  <c r="D195" i="23"/>
  <c r="E251" i="23"/>
  <c r="E248" i="23" s="1"/>
  <c r="H226" i="23"/>
  <c r="J195" i="23"/>
  <c r="I261" i="23"/>
  <c r="I260" i="23" s="1"/>
  <c r="C200" i="23"/>
  <c r="C199" i="23" s="1"/>
  <c r="H248" i="23"/>
  <c r="C32" i="23"/>
  <c r="D40" i="23"/>
  <c r="D39" i="23" s="1"/>
  <c r="C83" i="23"/>
  <c r="C82" i="23" s="1"/>
  <c r="C165" i="23"/>
  <c r="J141" i="23"/>
  <c r="H26" i="23"/>
  <c r="H187" i="23"/>
  <c r="G180" i="23"/>
  <c r="G71" i="23"/>
  <c r="G70" i="23" s="1"/>
  <c r="C145" i="23"/>
  <c r="C144" i="23" s="1"/>
  <c r="C139" i="23"/>
  <c r="C138" i="23" s="1"/>
  <c r="C30" i="23"/>
  <c r="C29" i="23" s="1"/>
  <c r="C179" i="23"/>
  <c r="C204" i="23"/>
  <c r="C203" i="23" s="1"/>
  <c r="C125" i="23"/>
  <c r="C124" i="23" s="1"/>
  <c r="C79" i="23"/>
  <c r="C78" i="23" s="1"/>
  <c r="C102" i="23"/>
  <c r="C101" i="23" s="1"/>
  <c r="E58" i="23"/>
  <c r="C173" i="23"/>
  <c r="C172" i="23" s="1"/>
  <c r="D96" i="23"/>
  <c r="F22" i="23"/>
  <c r="F19" i="23" s="1"/>
  <c r="C212" i="23"/>
  <c r="C211" i="23" s="1"/>
  <c r="C133" i="23"/>
  <c r="C132" i="23" s="1"/>
  <c r="C194" i="23"/>
  <c r="C193" i="23" s="1"/>
  <c r="C116" i="23"/>
  <c r="C115" i="23" s="1"/>
  <c r="C69" i="23"/>
  <c r="C68" i="23" s="1"/>
  <c r="C188" i="23"/>
  <c r="C46" i="23"/>
  <c r="C45" i="23" s="1"/>
  <c r="C42" i="23"/>
  <c r="H34" i="23"/>
  <c r="C157" i="23"/>
  <c r="C156" i="23" s="1"/>
  <c r="C21" i="23"/>
  <c r="C20" i="23" s="1"/>
  <c r="D230" i="23"/>
  <c r="C229" i="23"/>
  <c r="C175" i="23"/>
  <c r="C174" i="23" s="1"/>
  <c r="C66" i="23"/>
  <c r="C85" i="23"/>
  <c r="C84" i="23" s="1"/>
  <c r="C245" i="23"/>
  <c r="C244" i="23" s="1"/>
  <c r="C135" i="23"/>
  <c r="C134" i="23" s="1"/>
  <c r="C114" i="23"/>
  <c r="C113" i="23" s="1"/>
  <c r="G239" i="23"/>
  <c r="C224" i="23"/>
  <c r="C223" i="23" s="1"/>
  <c r="C235" i="23"/>
  <c r="C236" i="23"/>
  <c r="C232" i="23"/>
  <c r="F251" i="23"/>
  <c r="F248" i="23" s="1"/>
  <c r="I226" i="23"/>
  <c r="J230" i="23"/>
  <c r="C228" i="23"/>
  <c r="H207" i="23"/>
  <c r="C214" i="23"/>
  <c r="C213" i="23" s="1"/>
  <c r="I207" i="23"/>
  <c r="C227" i="23"/>
  <c r="C216" i="23"/>
  <c r="C215" i="23" s="1"/>
  <c r="D239" i="23"/>
  <c r="C218" i="23"/>
  <c r="C217" i="23" s="1"/>
  <c r="C233" i="23"/>
  <c r="C238" i="23"/>
  <c r="C237" i="23" s="1"/>
  <c r="G261" i="23"/>
  <c r="G260" i="23" s="1"/>
  <c r="C252" i="23"/>
  <c r="C231" i="23"/>
  <c r="C250" i="23"/>
  <c r="C249" i="23" s="1"/>
  <c r="C247" i="23"/>
  <c r="C246" i="23" s="1"/>
  <c r="C220" i="23"/>
  <c r="C219" i="23" s="1"/>
  <c r="F261" i="23"/>
  <c r="F260" i="23" s="1"/>
  <c r="J207" i="23"/>
  <c r="C243" i="23"/>
  <c r="C242" i="23" s="1"/>
  <c r="J261" i="23"/>
  <c r="J260" i="23" s="1"/>
  <c r="E239" i="23"/>
  <c r="E198" i="23"/>
  <c r="D112" i="23"/>
  <c r="E96" i="23"/>
  <c r="C253" i="23"/>
  <c r="E261" i="23"/>
  <c r="E260" i="23" s="1"/>
  <c r="D58" i="23"/>
  <c r="C265" i="23"/>
  <c r="C264" i="23" s="1"/>
  <c r="C257" i="23"/>
  <c r="C256" i="23" s="1"/>
  <c r="C269" i="23"/>
  <c r="C268" i="23" s="1"/>
  <c r="C267" i="23" s="1"/>
  <c r="C266" i="23" s="1"/>
  <c r="C259" i="23"/>
  <c r="C258" i="23" s="1"/>
  <c r="C255" i="23"/>
  <c r="C254" i="23" s="1"/>
  <c r="H8" i="25"/>
  <c r="H9" i="25" s="1"/>
  <c r="D14" i="23"/>
  <c r="C263" i="23"/>
  <c r="C262" i="23" s="1"/>
  <c r="H261" i="23"/>
  <c r="H260" i="23" s="1"/>
  <c r="D77" i="23"/>
  <c r="R187" i="21"/>
  <c r="S187" i="21" s="1"/>
  <c r="P187" i="21"/>
  <c r="R186" i="21"/>
  <c r="S186" i="21" s="1"/>
  <c r="P186" i="21"/>
  <c r="R185" i="21"/>
  <c r="S185" i="21" s="1"/>
  <c r="P185" i="21"/>
  <c r="R184" i="21"/>
  <c r="S184" i="21" s="1"/>
  <c r="P184" i="21"/>
  <c r="R183" i="21"/>
  <c r="S183" i="21" s="1"/>
  <c r="P183" i="21"/>
  <c r="R182" i="21"/>
  <c r="S182" i="21" s="1"/>
  <c r="P182" i="21"/>
  <c r="R181" i="21"/>
  <c r="S181" i="21" s="1"/>
  <c r="P181" i="21"/>
  <c r="R196" i="21"/>
  <c r="R195" i="21"/>
  <c r="R194" i="21"/>
  <c r="R193" i="21"/>
  <c r="R192" i="21"/>
  <c r="R191" i="21"/>
  <c r="R190" i="21"/>
  <c r="R189" i="21"/>
  <c r="N189" i="21"/>
  <c r="R188" i="21"/>
  <c r="S188" i="21" s="1"/>
  <c r="P188" i="21"/>
  <c r="R180" i="21"/>
  <c r="S180" i="21" s="1"/>
  <c r="P180" i="21"/>
  <c r="R179" i="21"/>
  <c r="S179" i="21" s="1"/>
  <c r="P179" i="21"/>
  <c r="R178" i="21"/>
  <c r="S178" i="21" s="1"/>
  <c r="P178" i="21"/>
  <c r="R177" i="21"/>
  <c r="S177" i="21" s="1"/>
  <c r="P177" i="21"/>
  <c r="R176" i="21"/>
  <c r="S176" i="21" s="1"/>
  <c r="P176" i="21"/>
  <c r="R175" i="21"/>
  <c r="S175" i="21" s="1"/>
  <c r="P175" i="21"/>
  <c r="R174" i="21"/>
  <c r="S174" i="21" s="1"/>
  <c r="P174" i="21"/>
  <c r="R173" i="21"/>
  <c r="S173" i="21" s="1"/>
  <c r="P173" i="21"/>
  <c r="R172" i="21"/>
  <c r="S172" i="21" s="1"/>
  <c r="P172" i="21"/>
  <c r="R171" i="21"/>
  <c r="S171" i="21" s="1"/>
  <c r="P171" i="21"/>
  <c r="R170" i="21"/>
  <c r="S170" i="21" s="1"/>
  <c r="P170" i="21"/>
  <c r="R169" i="21"/>
  <c r="S169" i="21" s="1"/>
  <c r="P169" i="21"/>
  <c r="R168" i="21"/>
  <c r="S168" i="21" s="1"/>
  <c r="P168" i="21"/>
  <c r="R167" i="21"/>
  <c r="S167" i="21" s="1"/>
  <c r="P167" i="21"/>
  <c r="R166" i="21"/>
  <c r="S166" i="21" s="1"/>
  <c r="P166" i="21"/>
  <c r="R165" i="21"/>
  <c r="S165" i="21" s="1"/>
  <c r="P165" i="21"/>
  <c r="R164" i="21"/>
  <c r="S164" i="21" s="1"/>
  <c r="P164" i="21"/>
  <c r="R163" i="21"/>
  <c r="S163" i="21" s="1"/>
  <c r="P163" i="21"/>
  <c r="R162" i="21"/>
  <c r="S162" i="21" s="1"/>
  <c r="P162" i="21"/>
  <c r="R161" i="21"/>
  <c r="S161" i="21" s="1"/>
  <c r="P161" i="21"/>
  <c r="R160" i="21"/>
  <c r="S160" i="21" s="1"/>
  <c r="P160" i="21"/>
  <c r="R159" i="21"/>
  <c r="S159" i="21" s="1"/>
  <c r="P159" i="21"/>
  <c r="R158" i="21"/>
  <c r="S158" i="21" s="1"/>
  <c r="P158" i="21"/>
  <c r="R157" i="21"/>
  <c r="S157" i="21" s="1"/>
  <c r="P157" i="21"/>
  <c r="R156" i="21"/>
  <c r="S156" i="21" s="1"/>
  <c r="P156" i="21"/>
  <c r="R155" i="21"/>
  <c r="S155" i="21" s="1"/>
  <c r="P155" i="21"/>
  <c r="R154" i="21"/>
  <c r="S154" i="21" s="1"/>
  <c r="P154" i="21"/>
  <c r="R153" i="21"/>
  <c r="S153" i="21" s="1"/>
  <c r="P153" i="21"/>
  <c r="R152" i="21"/>
  <c r="S152" i="21" s="1"/>
  <c r="P152" i="21"/>
  <c r="R151" i="21"/>
  <c r="S151" i="21" s="1"/>
  <c r="P151" i="21"/>
  <c r="R150" i="21"/>
  <c r="S150" i="21" s="1"/>
  <c r="P150" i="21"/>
  <c r="R149" i="21"/>
  <c r="S149" i="21" s="1"/>
  <c r="P149" i="21"/>
  <c r="R148" i="21"/>
  <c r="S148" i="21" s="1"/>
  <c r="P148" i="21"/>
  <c r="R147" i="21"/>
  <c r="S147" i="21" s="1"/>
  <c r="P147" i="21"/>
  <c r="R146" i="21"/>
  <c r="S146" i="21" s="1"/>
  <c r="P146" i="21"/>
  <c r="R145" i="21"/>
  <c r="S145" i="21" s="1"/>
  <c r="P145" i="21"/>
  <c r="R144" i="21"/>
  <c r="S144" i="21" s="1"/>
  <c r="P144" i="21"/>
  <c r="R143" i="21"/>
  <c r="S143" i="21" s="1"/>
  <c r="P143" i="21"/>
  <c r="R142" i="21"/>
  <c r="S142" i="21" s="1"/>
  <c r="P142" i="21"/>
  <c r="R141" i="21"/>
  <c r="S141" i="21" s="1"/>
  <c r="P141" i="21"/>
  <c r="R140" i="21"/>
  <c r="S140" i="21" s="1"/>
  <c r="P140" i="21"/>
  <c r="R139" i="21"/>
  <c r="S139" i="21" s="1"/>
  <c r="P139" i="21"/>
  <c r="R138" i="21"/>
  <c r="S138" i="21" s="1"/>
  <c r="P138" i="21"/>
  <c r="R137" i="21"/>
  <c r="S137" i="21" s="1"/>
  <c r="P137" i="21"/>
  <c r="R136" i="21"/>
  <c r="S136" i="21" s="1"/>
  <c r="P136" i="21"/>
  <c r="R135" i="21"/>
  <c r="S135" i="21" s="1"/>
  <c r="P135" i="21"/>
  <c r="R134" i="21"/>
  <c r="S134" i="21" s="1"/>
  <c r="P134" i="21"/>
  <c r="R133" i="21"/>
  <c r="S133" i="21" s="1"/>
  <c r="P133" i="21"/>
  <c r="R132" i="21"/>
  <c r="S132" i="21" s="1"/>
  <c r="P132" i="21"/>
  <c r="R131" i="21"/>
  <c r="S131" i="21" s="1"/>
  <c r="P131" i="21"/>
  <c r="R130" i="21"/>
  <c r="S130" i="21" s="1"/>
  <c r="P130" i="21"/>
  <c r="R129" i="21"/>
  <c r="S129" i="21" s="1"/>
  <c r="P129" i="21"/>
  <c r="R128" i="21"/>
  <c r="S128" i="21" s="1"/>
  <c r="P128" i="21"/>
  <c r="R127" i="21"/>
  <c r="S127" i="21" s="1"/>
  <c r="P127" i="21"/>
  <c r="R126" i="21"/>
  <c r="S126" i="21" s="1"/>
  <c r="P126" i="21"/>
  <c r="R125" i="21"/>
  <c r="S125" i="21" s="1"/>
  <c r="P125" i="21"/>
  <c r="R124" i="21"/>
  <c r="S124" i="21" s="1"/>
  <c r="P124" i="21"/>
  <c r="R123" i="21"/>
  <c r="S123" i="21" s="1"/>
  <c r="P123" i="21"/>
  <c r="R122" i="21"/>
  <c r="S122" i="21" s="1"/>
  <c r="P122" i="21"/>
  <c r="R121" i="21"/>
  <c r="S121" i="21" s="1"/>
  <c r="P121" i="21"/>
  <c r="R120" i="21"/>
  <c r="S120" i="21" s="1"/>
  <c r="P120" i="21"/>
  <c r="R119" i="21"/>
  <c r="S119" i="21" s="1"/>
  <c r="P119" i="21"/>
  <c r="R118" i="21"/>
  <c r="S118" i="21" s="1"/>
  <c r="P118" i="21"/>
  <c r="R117" i="21"/>
  <c r="S117" i="21" s="1"/>
  <c r="P117" i="21"/>
  <c r="R116" i="21"/>
  <c r="S116" i="21" s="1"/>
  <c r="P116" i="21"/>
  <c r="R115" i="21"/>
  <c r="S115" i="21" s="1"/>
  <c r="P115" i="21"/>
  <c r="R114" i="21"/>
  <c r="S114" i="21" s="1"/>
  <c r="P114" i="21"/>
  <c r="R113" i="21"/>
  <c r="S113" i="21" s="1"/>
  <c r="P113" i="21"/>
  <c r="R112" i="21"/>
  <c r="S112" i="21" s="1"/>
  <c r="P112" i="21"/>
  <c r="R111" i="21"/>
  <c r="S111" i="21" s="1"/>
  <c r="P111" i="21"/>
  <c r="R110" i="21"/>
  <c r="S110" i="21" s="1"/>
  <c r="P110" i="21"/>
  <c r="R109" i="21"/>
  <c r="S109" i="21" s="1"/>
  <c r="P109" i="21"/>
  <c r="R108" i="21"/>
  <c r="S108" i="21" s="1"/>
  <c r="P108" i="21"/>
  <c r="R107" i="21"/>
  <c r="S107" i="21" s="1"/>
  <c r="P107" i="21"/>
  <c r="R106" i="21"/>
  <c r="S106" i="21" s="1"/>
  <c r="P106" i="21"/>
  <c r="R105" i="21"/>
  <c r="S105" i="21" s="1"/>
  <c r="P105" i="21"/>
  <c r="R104" i="21"/>
  <c r="S104" i="21" s="1"/>
  <c r="P104" i="21"/>
  <c r="R103" i="21"/>
  <c r="S103" i="21" s="1"/>
  <c r="P103" i="21"/>
  <c r="R102" i="21"/>
  <c r="P102" i="21"/>
  <c r="R101" i="21"/>
  <c r="P101" i="21"/>
  <c r="R100" i="21"/>
  <c r="P100" i="21"/>
  <c r="R99" i="21"/>
  <c r="P99" i="21"/>
  <c r="R98" i="21"/>
  <c r="P98" i="21"/>
  <c r="R97" i="21"/>
  <c r="P97" i="21"/>
  <c r="R96" i="21"/>
  <c r="P96" i="21"/>
  <c r="R95" i="21"/>
  <c r="P95" i="21"/>
  <c r="R94" i="21"/>
  <c r="P94" i="21"/>
  <c r="R93" i="21"/>
  <c r="P93" i="21"/>
  <c r="R92" i="21"/>
  <c r="P92" i="21"/>
  <c r="R91" i="21"/>
  <c r="P91" i="21"/>
  <c r="R90" i="21"/>
  <c r="P90" i="21"/>
  <c r="R89" i="21"/>
  <c r="P89" i="21"/>
  <c r="R88" i="21"/>
  <c r="P88" i="21"/>
  <c r="R87" i="21"/>
  <c r="P87" i="21"/>
  <c r="R86" i="21"/>
  <c r="P86" i="21"/>
  <c r="R85" i="21"/>
  <c r="P85" i="21"/>
  <c r="R84" i="21"/>
  <c r="P84" i="21"/>
  <c r="R83" i="21"/>
  <c r="P83" i="21"/>
  <c r="R82" i="21"/>
  <c r="P82" i="21"/>
  <c r="R81" i="21"/>
  <c r="P81" i="21"/>
  <c r="R80" i="21"/>
  <c r="P80" i="21"/>
  <c r="R79" i="21"/>
  <c r="P79" i="21"/>
  <c r="R78" i="21"/>
  <c r="P78" i="21"/>
  <c r="R77" i="21"/>
  <c r="P77" i="21"/>
  <c r="R76" i="21"/>
  <c r="P76" i="21"/>
  <c r="R75" i="21"/>
  <c r="P75" i="21"/>
  <c r="R74" i="21"/>
  <c r="P74" i="21"/>
  <c r="R73" i="21"/>
  <c r="P73" i="21"/>
  <c r="R72" i="21"/>
  <c r="P72" i="21"/>
  <c r="R71" i="21"/>
  <c r="P71" i="21"/>
  <c r="R70" i="21"/>
  <c r="P70" i="21"/>
  <c r="R69" i="21"/>
  <c r="P69" i="21"/>
  <c r="R68" i="21"/>
  <c r="P68" i="21"/>
  <c r="R67" i="21"/>
  <c r="P67" i="21"/>
  <c r="R66" i="21"/>
  <c r="P66" i="21"/>
  <c r="R65" i="21"/>
  <c r="P65" i="21"/>
  <c r="R64" i="21"/>
  <c r="S64" i="21" s="1"/>
  <c r="P64" i="21"/>
  <c r="R63" i="21"/>
  <c r="S63" i="21" s="1"/>
  <c r="P63" i="21"/>
  <c r="R62" i="21"/>
  <c r="S62" i="21" s="1"/>
  <c r="P62" i="21"/>
  <c r="R61" i="21"/>
  <c r="S61" i="21" s="1"/>
  <c r="P61" i="21"/>
  <c r="R60" i="21"/>
  <c r="S60" i="21" s="1"/>
  <c r="P60" i="21"/>
  <c r="R59" i="21"/>
  <c r="S59" i="21" s="1"/>
  <c r="P59" i="21"/>
  <c r="R58" i="21"/>
  <c r="S58" i="21" s="1"/>
  <c r="P58" i="21"/>
  <c r="R57" i="21"/>
  <c r="S57" i="21" s="1"/>
  <c r="P57" i="21"/>
  <c r="R56" i="21"/>
  <c r="S56" i="21" s="1"/>
  <c r="P56" i="21"/>
  <c r="R55" i="21"/>
  <c r="S55" i="21" s="1"/>
  <c r="P55" i="21"/>
  <c r="R54" i="21"/>
  <c r="S54" i="21" s="1"/>
  <c r="P54" i="21"/>
  <c r="R53" i="21"/>
  <c r="S53" i="21" s="1"/>
  <c r="P53" i="21"/>
  <c r="R52" i="21"/>
  <c r="S52" i="21" s="1"/>
  <c r="P52" i="21"/>
  <c r="R51" i="21"/>
  <c r="S51" i="21" s="1"/>
  <c r="P51" i="21"/>
  <c r="R50" i="21"/>
  <c r="S50" i="21" s="1"/>
  <c r="P50" i="21"/>
  <c r="R49" i="21"/>
  <c r="S49" i="21" s="1"/>
  <c r="P49" i="21"/>
  <c r="R48" i="21"/>
  <c r="S48" i="21" s="1"/>
  <c r="P48" i="21"/>
  <c r="R47" i="21"/>
  <c r="S47" i="21" s="1"/>
  <c r="P47" i="21"/>
  <c r="R46" i="21"/>
  <c r="S46" i="21" s="1"/>
  <c r="P46" i="21"/>
  <c r="R45" i="21"/>
  <c r="S45" i="21" s="1"/>
  <c r="P45" i="21"/>
  <c r="R44" i="21"/>
  <c r="S44" i="21" s="1"/>
  <c r="P44" i="21"/>
  <c r="R43" i="21"/>
  <c r="S43" i="21" s="1"/>
  <c r="P43" i="21"/>
  <c r="R42" i="21"/>
  <c r="S42" i="21" s="1"/>
  <c r="P42" i="21"/>
  <c r="R41" i="21"/>
  <c r="S41" i="21" s="1"/>
  <c r="P41" i="21"/>
  <c r="R40" i="21"/>
  <c r="S40" i="21" s="1"/>
  <c r="P40" i="21"/>
  <c r="R39" i="21"/>
  <c r="S39" i="21" s="1"/>
  <c r="P39" i="21"/>
  <c r="R38" i="21"/>
  <c r="S38" i="21" s="1"/>
  <c r="F8" i="22" s="1"/>
  <c r="F9" i="22" s="1"/>
  <c r="P38" i="21"/>
  <c r="R37" i="21"/>
  <c r="P37" i="21"/>
  <c r="R36" i="21"/>
  <c r="P36" i="21"/>
  <c r="R35" i="21"/>
  <c r="P35" i="21"/>
  <c r="R34" i="21"/>
  <c r="P34" i="21"/>
  <c r="R33" i="21"/>
  <c r="P33" i="21"/>
  <c r="R32" i="21"/>
  <c r="P32" i="21"/>
  <c r="R31" i="21"/>
  <c r="P31" i="21"/>
  <c r="R30" i="21"/>
  <c r="P30" i="21"/>
  <c r="R29" i="21"/>
  <c r="P29" i="21"/>
  <c r="R28" i="21"/>
  <c r="P28" i="21"/>
  <c r="R27" i="21"/>
  <c r="P27" i="21"/>
  <c r="R26" i="21"/>
  <c r="P26" i="21"/>
  <c r="R25" i="21"/>
  <c r="P25" i="21"/>
  <c r="R24" i="21"/>
  <c r="P24" i="21"/>
  <c r="R23" i="21"/>
  <c r="P23" i="21"/>
  <c r="R22" i="21"/>
  <c r="P22" i="21"/>
  <c r="R21" i="21"/>
  <c r="P21" i="21"/>
  <c r="R20" i="21"/>
  <c r="P20" i="21"/>
  <c r="R19" i="21"/>
  <c r="P19" i="21"/>
  <c r="R18" i="21"/>
  <c r="P18" i="21"/>
  <c r="R17" i="21"/>
  <c r="P17" i="21"/>
  <c r="R16" i="21"/>
  <c r="P16" i="21"/>
  <c r="R15" i="21"/>
  <c r="P15" i="21"/>
  <c r="R14" i="21"/>
  <c r="P14" i="21"/>
  <c r="R13" i="21"/>
  <c r="P13" i="21"/>
  <c r="R12" i="21"/>
  <c r="P12" i="21"/>
  <c r="R11" i="21"/>
  <c r="P11" i="21"/>
  <c r="R10" i="21"/>
  <c r="P10" i="21"/>
  <c r="H41" i="20" s="1"/>
  <c r="R9" i="21"/>
  <c r="P9" i="21"/>
  <c r="R8" i="21"/>
  <c r="P8" i="21"/>
  <c r="D272" i="26" l="1"/>
  <c r="C142" i="26"/>
  <c r="C272" i="26" s="1"/>
  <c r="N231" i="27" s="1"/>
  <c r="F225" i="23"/>
  <c r="J25" i="23"/>
  <c r="J10" i="23" s="1"/>
  <c r="I25" i="23"/>
  <c r="I10" i="23" s="1"/>
  <c r="F13" i="20"/>
  <c r="F12" i="20" s="1"/>
  <c r="F11" i="20" s="1"/>
  <c r="I225" i="23"/>
  <c r="E162" i="23"/>
  <c r="E25" i="23"/>
  <c r="E10" i="23" s="1"/>
  <c r="E8" i="22"/>
  <c r="E225" i="23"/>
  <c r="G8" i="22"/>
  <c r="G9" i="22" s="1"/>
  <c r="J18" i="20"/>
  <c r="J17" i="20" s="1"/>
  <c r="H225" i="23"/>
  <c r="G176" i="23"/>
  <c r="F162" i="23"/>
  <c r="D162" i="23"/>
  <c r="C14" i="23"/>
  <c r="D25" i="23"/>
  <c r="D10" i="23" s="1"/>
  <c r="I162" i="23"/>
  <c r="G225" i="23"/>
  <c r="C31" i="23"/>
  <c r="F176" i="23"/>
  <c r="F140" i="23" s="1"/>
  <c r="E176" i="23"/>
  <c r="D225" i="23"/>
  <c r="F25" i="23"/>
  <c r="C34" i="23"/>
  <c r="I176" i="23"/>
  <c r="J57" i="23"/>
  <c r="C152" i="23"/>
  <c r="C141" i="23" s="1"/>
  <c r="C195" i="23"/>
  <c r="C96" i="23"/>
  <c r="C180" i="23"/>
  <c r="C166" i="23"/>
  <c r="J176" i="23"/>
  <c r="G57" i="23"/>
  <c r="G25" i="23"/>
  <c r="G10" i="23" s="1"/>
  <c r="G162" i="23"/>
  <c r="G140" i="23" s="1"/>
  <c r="C26" i="23"/>
  <c r="C25" i="23" s="1"/>
  <c r="C71" i="23"/>
  <c r="C70" i="23" s="1"/>
  <c r="C177" i="23"/>
  <c r="J225" i="23"/>
  <c r="C198" i="23"/>
  <c r="I57" i="23"/>
  <c r="C65" i="23"/>
  <c r="H25" i="23"/>
  <c r="H10" i="23" s="1"/>
  <c r="F57" i="23"/>
  <c r="H176" i="23"/>
  <c r="H140" i="23" s="1"/>
  <c r="H57" i="23"/>
  <c r="C22" i="23"/>
  <c r="C19" i="23" s="1"/>
  <c r="C77" i="23"/>
  <c r="C208" i="23"/>
  <c r="C207" i="23" s="1"/>
  <c r="C40" i="23"/>
  <c r="C39" i="23" s="1"/>
  <c r="C108" i="23"/>
  <c r="C107" i="23" s="1"/>
  <c r="C112" i="23"/>
  <c r="C48" i="23"/>
  <c r="C47" i="23" s="1"/>
  <c r="C230" i="23"/>
  <c r="C226" i="23"/>
  <c r="C187" i="23"/>
  <c r="C123" i="23"/>
  <c r="C239" i="23"/>
  <c r="D176" i="23"/>
  <c r="E57" i="23"/>
  <c r="F10" i="23"/>
  <c r="C163" i="23"/>
  <c r="C58" i="23"/>
  <c r="C234" i="23"/>
  <c r="C251" i="23"/>
  <c r="C248" i="23" s="1"/>
  <c r="D57" i="23"/>
  <c r="C261" i="23"/>
  <c r="C260" i="23" s="1"/>
  <c r="F18" i="20"/>
  <c r="F17" i="20" s="1"/>
  <c r="G18" i="20"/>
  <c r="G17" i="20" s="1"/>
  <c r="I23" i="20"/>
  <c r="D95" i="20"/>
  <c r="D94" i="20" s="1"/>
  <c r="H18" i="20"/>
  <c r="H17" i="20" s="1"/>
  <c r="H24" i="20"/>
  <c r="F188" i="20"/>
  <c r="H164" i="20"/>
  <c r="I18" i="20"/>
  <c r="I17" i="20" s="1"/>
  <c r="E46" i="20"/>
  <c r="E45" i="20" s="1"/>
  <c r="J32" i="20"/>
  <c r="D18" i="20"/>
  <c r="D17" i="20" s="1"/>
  <c r="J44" i="20"/>
  <c r="J43" i="20" s="1"/>
  <c r="G44" i="20"/>
  <c r="G43" i="20" s="1"/>
  <c r="F44" i="20"/>
  <c r="F43" i="20" s="1"/>
  <c r="E44" i="20"/>
  <c r="E43" i="20" s="1"/>
  <c r="D44" i="20"/>
  <c r="I44" i="20"/>
  <c r="I43" i="20" s="1"/>
  <c r="H44" i="20"/>
  <c r="H43" i="20" s="1"/>
  <c r="I33" i="20"/>
  <c r="E18" i="20"/>
  <c r="E17" i="20" s="1"/>
  <c r="G27" i="20"/>
  <c r="H35" i="20"/>
  <c r="E50" i="20"/>
  <c r="J114" i="20"/>
  <c r="J113" i="20" s="1"/>
  <c r="D200" i="20"/>
  <c r="D199" i="20" s="1"/>
  <c r="E16" i="20"/>
  <c r="E15" i="20" s="1"/>
  <c r="F28" i="20"/>
  <c r="G36" i="20"/>
  <c r="F55" i="20"/>
  <c r="J125" i="20"/>
  <c r="J124" i="20" s="1"/>
  <c r="D21" i="20"/>
  <c r="E30" i="20"/>
  <c r="E29" i="20" s="1"/>
  <c r="F37" i="20"/>
  <c r="F66" i="20"/>
  <c r="G135" i="20"/>
  <c r="G134" i="20" s="1"/>
  <c r="J21" i="20"/>
  <c r="J20" i="20" s="1"/>
  <c r="D32" i="20"/>
  <c r="F38" i="20"/>
  <c r="F74" i="20"/>
  <c r="E147" i="20"/>
  <c r="E146" i="20" s="1"/>
  <c r="D85" i="20"/>
  <c r="D84" i="20" s="1"/>
  <c r="D23" i="20"/>
  <c r="G28" i="20"/>
  <c r="J33" i="20"/>
  <c r="G37" i="20"/>
  <c r="I41" i="20"/>
  <c r="F46" i="20"/>
  <c r="F45" i="20" s="1"/>
  <c r="D51" i="20"/>
  <c r="E56" i="20"/>
  <c r="E67" i="20"/>
  <c r="E76" i="20"/>
  <c r="E75" i="20" s="1"/>
  <c r="J85" i="20"/>
  <c r="J84" i="20" s="1"/>
  <c r="J95" i="20"/>
  <c r="J94" i="20" s="1"/>
  <c r="I106" i="20"/>
  <c r="I105" i="20" s="1"/>
  <c r="I116" i="20"/>
  <c r="I115" i="20" s="1"/>
  <c r="H127" i="20"/>
  <c r="H126" i="20" s="1"/>
  <c r="E137" i="20"/>
  <c r="E136" i="20" s="1"/>
  <c r="D149" i="20"/>
  <c r="D148" i="20" s="1"/>
  <c r="E167" i="20"/>
  <c r="J190" i="20"/>
  <c r="H13" i="20"/>
  <c r="H12" i="20" s="1"/>
  <c r="H11" i="20" s="1"/>
  <c r="G16" i="20"/>
  <c r="G15" i="20" s="1"/>
  <c r="G14" i="20" s="1"/>
  <c r="F21" i="20"/>
  <c r="F20" i="20" s="1"/>
  <c r="E23" i="20"/>
  <c r="D24" i="20"/>
  <c r="J24" i="20"/>
  <c r="I27" i="20"/>
  <c r="H28" i="20"/>
  <c r="G30" i="20"/>
  <c r="G29" i="20" s="1"/>
  <c r="F32" i="20"/>
  <c r="E33" i="20"/>
  <c r="D35" i="20"/>
  <c r="J35" i="20"/>
  <c r="I36" i="20"/>
  <c r="H37" i="20"/>
  <c r="I38" i="20"/>
  <c r="D42" i="20"/>
  <c r="G46" i="20"/>
  <c r="G45" i="20" s="1"/>
  <c r="J51" i="20"/>
  <c r="I87" i="20"/>
  <c r="I86" i="20" s="1"/>
  <c r="I98" i="20"/>
  <c r="I97" i="20" s="1"/>
  <c r="H109" i="20"/>
  <c r="H118" i="20"/>
  <c r="H117" i="20" s="1"/>
  <c r="F129" i="20"/>
  <c r="F128" i="20" s="1"/>
  <c r="G151" i="20"/>
  <c r="G150" i="20" s="1"/>
  <c r="H169" i="20"/>
  <c r="I194" i="20"/>
  <c r="I193" i="20" s="1"/>
  <c r="F16" i="20"/>
  <c r="F15" i="20" s="1"/>
  <c r="I24" i="20"/>
  <c r="E32" i="20"/>
  <c r="H36" i="20"/>
  <c r="H38" i="20"/>
  <c r="I13" i="20"/>
  <c r="I12" i="20" s="1"/>
  <c r="I11" i="20" s="1"/>
  <c r="H16" i="20"/>
  <c r="H15" i="20" s="1"/>
  <c r="H14" i="20" s="1"/>
  <c r="G21" i="20"/>
  <c r="G20" i="20" s="1"/>
  <c r="F23" i="20"/>
  <c r="E24" i="20"/>
  <c r="D27" i="20"/>
  <c r="J27" i="20"/>
  <c r="I28" i="20"/>
  <c r="I26" i="20" s="1"/>
  <c r="H30" i="20"/>
  <c r="H29" i="20" s="1"/>
  <c r="G32" i="20"/>
  <c r="F33" i="20"/>
  <c r="E35" i="20"/>
  <c r="D36" i="20"/>
  <c r="J36" i="20"/>
  <c r="I37" i="20"/>
  <c r="J38" i="20"/>
  <c r="F42" i="20"/>
  <c r="E49" i="20"/>
  <c r="I52" i="20"/>
  <c r="I60" i="20"/>
  <c r="I59" i="20" s="1"/>
  <c r="I69" i="20"/>
  <c r="I68" i="20" s="1"/>
  <c r="H79" i="20"/>
  <c r="H78" i="20" s="1"/>
  <c r="H89" i="20"/>
  <c r="G100" i="20"/>
  <c r="G99" i="20" s="1"/>
  <c r="G110" i="20"/>
  <c r="G120" i="20"/>
  <c r="G119" i="20" s="1"/>
  <c r="E131" i="20"/>
  <c r="E130" i="20" s="1"/>
  <c r="I139" i="20"/>
  <c r="I138" i="20" s="1"/>
  <c r="E154" i="20"/>
  <c r="F173" i="20"/>
  <c r="F172" i="20" s="1"/>
  <c r="J250" i="20"/>
  <c r="J249" i="20" s="1"/>
  <c r="D250" i="20"/>
  <c r="D249" i="20" s="1"/>
  <c r="E269" i="20"/>
  <c r="E268" i="20" s="1"/>
  <c r="E267" i="20" s="1"/>
  <c r="E266" i="20" s="1"/>
  <c r="D216" i="20"/>
  <c r="D215" i="20" s="1"/>
  <c r="J204" i="20"/>
  <c r="J203" i="20" s="1"/>
  <c r="I197" i="20"/>
  <c r="H194" i="20"/>
  <c r="H193" i="20" s="1"/>
  <c r="I190" i="20"/>
  <c r="E188" i="20"/>
  <c r="E182" i="20"/>
  <c r="I178" i="20"/>
  <c r="E173" i="20"/>
  <c r="E172" i="20" s="1"/>
  <c r="J168" i="20"/>
  <c r="D167" i="20"/>
  <c r="G164" i="20"/>
  <c r="G159" i="20"/>
  <c r="G158" i="20" s="1"/>
  <c r="I155" i="20"/>
  <c r="D154" i="20"/>
  <c r="E151" i="20"/>
  <c r="E150" i="20" s="1"/>
  <c r="J147" i="20"/>
  <c r="J146" i="20" s="1"/>
  <c r="D147" i="20"/>
  <c r="D146" i="20" s="1"/>
  <c r="F145" i="20"/>
  <c r="F144" i="20" s="1"/>
  <c r="G143" i="20"/>
  <c r="G142" i="20" s="1"/>
  <c r="H139" i="20"/>
  <c r="H138" i="20" s="1"/>
  <c r="J137" i="20"/>
  <c r="J136" i="20" s="1"/>
  <c r="D137" i="20"/>
  <c r="D136" i="20" s="1"/>
  <c r="F135" i="20"/>
  <c r="F134" i="20" s="1"/>
  <c r="G133" i="20"/>
  <c r="G132" i="20" s="1"/>
  <c r="J131" i="20"/>
  <c r="J130" i="20" s="1"/>
  <c r="D131" i="20"/>
  <c r="D130" i="20" s="1"/>
  <c r="E129" i="20"/>
  <c r="E128" i="20" s="1"/>
  <c r="G127" i="20"/>
  <c r="G126" i="20" s="1"/>
  <c r="I125" i="20"/>
  <c r="I124" i="20" s="1"/>
  <c r="J122" i="20"/>
  <c r="J121" i="20" s="1"/>
  <c r="D122" i="20"/>
  <c r="F120" i="20"/>
  <c r="F119" i="20" s="1"/>
  <c r="G118" i="20"/>
  <c r="G117" i="20" s="1"/>
  <c r="H116" i="20"/>
  <c r="H115" i="20" s="1"/>
  <c r="I114" i="20"/>
  <c r="I113" i="20" s="1"/>
  <c r="E111" i="20"/>
  <c r="F110" i="20"/>
  <c r="G109" i="20"/>
  <c r="H106" i="20"/>
  <c r="H105" i="20" s="1"/>
  <c r="J104" i="20"/>
  <c r="J103" i="20" s="1"/>
  <c r="D104" i="20"/>
  <c r="D103" i="20" s="1"/>
  <c r="E102" i="20"/>
  <c r="E101" i="20" s="1"/>
  <c r="F100" i="20"/>
  <c r="F99" i="20" s="1"/>
  <c r="H98" i="20"/>
  <c r="H97" i="20" s="1"/>
  <c r="I95" i="20"/>
  <c r="I94" i="20" s="1"/>
  <c r="J93" i="20"/>
  <c r="J92" i="20" s="1"/>
  <c r="D93" i="20"/>
  <c r="D92" i="20" s="1"/>
  <c r="F91" i="20"/>
  <c r="F90" i="20" s="1"/>
  <c r="G89" i="20"/>
  <c r="G88" i="20" s="1"/>
  <c r="H87" i="20"/>
  <c r="H86" i="20" s="1"/>
  <c r="I85" i="20"/>
  <c r="I84" i="20" s="1"/>
  <c r="J83" i="20"/>
  <c r="J82" i="20" s="1"/>
  <c r="D83" i="20"/>
  <c r="D82" i="20" s="1"/>
  <c r="E81" i="20"/>
  <c r="E80" i="20" s="1"/>
  <c r="G79" i="20"/>
  <c r="G78" i="20" s="1"/>
  <c r="J76" i="20"/>
  <c r="J75" i="20" s="1"/>
  <c r="D76" i="20"/>
  <c r="D75" i="20" s="1"/>
  <c r="E74" i="20"/>
  <c r="F73" i="20"/>
  <c r="G72" i="20"/>
  <c r="H69" i="20"/>
  <c r="H68" i="20" s="1"/>
  <c r="J67" i="20"/>
  <c r="D67" i="20"/>
  <c r="E66" i="20"/>
  <c r="F64" i="20"/>
  <c r="F63" i="20" s="1"/>
  <c r="G62" i="20"/>
  <c r="G61" i="20" s="1"/>
  <c r="H60" i="20"/>
  <c r="H59" i="20" s="1"/>
  <c r="J56" i="20"/>
  <c r="D56" i="20"/>
  <c r="E55" i="20"/>
  <c r="F54" i="20"/>
  <c r="G53" i="20"/>
  <c r="H52" i="20"/>
  <c r="I51" i="20"/>
  <c r="J50" i="20"/>
  <c r="I250" i="20"/>
  <c r="I249" i="20" s="1"/>
  <c r="I252" i="20"/>
  <c r="D214" i="20"/>
  <c r="D213" i="20" s="1"/>
  <c r="D204" i="20"/>
  <c r="H197" i="20"/>
  <c r="H192" i="20"/>
  <c r="D190" i="20"/>
  <c r="H186" i="20"/>
  <c r="H185" i="20" s="1"/>
  <c r="D182" i="20"/>
  <c r="H178" i="20"/>
  <c r="J171" i="20"/>
  <c r="J170" i="20" s="1"/>
  <c r="I168" i="20"/>
  <c r="J165" i="20"/>
  <c r="E164" i="20"/>
  <c r="E159" i="20"/>
  <c r="E158" i="20" s="1"/>
  <c r="G155" i="20"/>
  <c r="I153" i="20"/>
  <c r="I152" i="20" s="1"/>
  <c r="J149" i="20"/>
  <c r="J148" i="20" s="1"/>
  <c r="I147" i="20"/>
  <c r="I146" i="20" s="1"/>
  <c r="E145" i="20"/>
  <c r="E144" i="20" s="1"/>
  <c r="F143" i="20"/>
  <c r="F142" i="20" s="1"/>
  <c r="G139" i="20"/>
  <c r="G138" i="20" s="1"/>
  <c r="I137" i="20"/>
  <c r="I136" i="20" s="1"/>
  <c r="E135" i="20"/>
  <c r="E134" i="20" s="1"/>
  <c r="F133" i="20"/>
  <c r="F132" i="20" s="1"/>
  <c r="I131" i="20"/>
  <c r="I130" i="20" s="1"/>
  <c r="J129" i="20"/>
  <c r="J128" i="20" s="1"/>
  <c r="D129" i="20"/>
  <c r="D128" i="20" s="1"/>
  <c r="F127" i="20"/>
  <c r="F126" i="20" s="1"/>
  <c r="H125" i="20"/>
  <c r="H124" i="20" s="1"/>
  <c r="I122" i="20"/>
  <c r="I121" i="20" s="1"/>
  <c r="E120" i="20"/>
  <c r="E119" i="20" s="1"/>
  <c r="F118" i="20"/>
  <c r="F117" i="20" s="1"/>
  <c r="G116" i="20"/>
  <c r="G115" i="20" s="1"/>
  <c r="H114" i="20"/>
  <c r="H113" i="20" s="1"/>
  <c r="J111" i="20"/>
  <c r="D111" i="20"/>
  <c r="E110" i="20"/>
  <c r="F109" i="20"/>
  <c r="G106" i="20"/>
  <c r="G105" i="20" s="1"/>
  <c r="I104" i="20"/>
  <c r="I103" i="20" s="1"/>
  <c r="J102" i="20"/>
  <c r="J101" i="20" s="1"/>
  <c r="D102" i="20"/>
  <c r="D101" i="20" s="1"/>
  <c r="E100" i="20"/>
  <c r="E99" i="20" s="1"/>
  <c r="G98" i="20"/>
  <c r="G97" i="20" s="1"/>
  <c r="H95" i="20"/>
  <c r="I93" i="20"/>
  <c r="I92" i="20" s="1"/>
  <c r="E91" i="20"/>
  <c r="E90" i="20" s="1"/>
  <c r="F89" i="20"/>
  <c r="F88" i="20" s="1"/>
  <c r="G87" i="20"/>
  <c r="G86" i="20" s="1"/>
  <c r="H85" i="20"/>
  <c r="H84" i="20" s="1"/>
  <c r="I83" i="20"/>
  <c r="I82" i="20" s="1"/>
  <c r="J81" i="20"/>
  <c r="J80" i="20" s="1"/>
  <c r="D81" i="20"/>
  <c r="D80" i="20" s="1"/>
  <c r="F79" i="20"/>
  <c r="F78" i="20" s="1"/>
  <c r="I76" i="20"/>
  <c r="I75" i="20" s="1"/>
  <c r="J74" i="20"/>
  <c r="D74" i="20"/>
  <c r="E73" i="20"/>
  <c r="F72" i="20"/>
  <c r="G69" i="20"/>
  <c r="G68" i="20" s="1"/>
  <c r="I67" i="20"/>
  <c r="J66" i="20"/>
  <c r="D66" i="20"/>
  <c r="E64" i="20"/>
  <c r="E63" i="20" s="1"/>
  <c r="F62" i="20"/>
  <c r="F61" i="20" s="1"/>
  <c r="G60" i="20"/>
  <c r="G59" i="20" s="1"/>
  <c r="I56" i="20"/>
  <c r="J55" i="20"/>
  <c r="D55" i="20"/>
  <c r="E54" i="20"/>
  <c r="F53" i="20"/>
  <c r="G52" i="20"/>
  <c r="H51" i="20"/>
  <c r="I50" i="20"/>
  <c r="J49" i="20"/>
  <c r="D49" i="20"/>
  <c r="H250" i="20"/>
  <c r="H249" i="20" s="1"/>
  <c r="G236" i="20"/>
  <c r="D212" i="20"/>
  <c r="D211" i="20" s="1"/>
  <c r="G202" i="20"/>
  <c r="G201" i="20" s="1"/>
  <c r="J196" i="20"/>
  <c r="G192" i="20"/>
  <c r="J189" i="20"/>
  <c r="G186" i="20"/>
  <c r="G185" i="20" s="1"/>
  <c r="F181" i="20"/>
  <c r="J175" i="20"/>
  <c r="J174" i="20" s="1"/>
  <c r="E171" i="20"/>
  <c r="E170" i="20" s="1"/>
  <c r="D168" i="20"/>
  <c r="G165" i="20"/>
  <c r="I161" i="20"/>
  <c r="I160" i="20" s="1"/>
  <c r="I157" i="20"/>
  <c r="I156" i="20" s="1"/>
  <c r="D155" i="20"/>
  <c r="F153" i="20"/>
  <c r="I149" i="20"/>
  <c r="I148" i="20" s="1"/>
  <c r="H147" i="20"/>
  <c r="H146" i="20" s="1"/>
  <c r="J145" i="20"/>
  <c r="J144" i="20" s="1"/>
  <c r="D145" i="20"/>
  <c r="E143" i="20"/>
  <c r="E142" i="20" s="1"/>
  <c r="F139" i="20"/>
  <c r="F138" i="20" s="1"/>
  <c r="H137" i="20"/>
  <c r="J135" i="20"/>
  <c r="J134" i="20" s="1"/>
  <c r="D135" i="20"/>
  <c r="D134" i="20" s="1"/>
  <c r="E133" i="20"/>
  <c r="E132" i="20" s="1"/>
  <c r="H131" i="20"/>
  <c r="H130" i="20" s="1"/>
  <c r="I129" i="20"/>
  <c r="I128" i="20" s="1"/>
  <c r="E127" i="20"/>
  <c r="E126" i="20" s="1"/>
  <c r="G125" i="20"/>
  <c r="G124" i="20" s="1"/>
  <c r="H122" i="20"/>
  <c r="H121" i="20" s="1"/>
  <c r="J120" i="20"/>
  <c r="J119" i="20" s="1"/>
  <c r="D120" i="20"/>
  <c r="D119" i="20" s="1"/>
  <c r="E118" i="20"/>
  <c r="E117" i="20" s="1"/>
  <c r="F116" i="20"/>
  <c r="F115" i="20" s="1"/>
  <c r="G114" i="20"/>
  <c r="G113" i="20" s="1"/>
  <c r="I111" i="20"/>
  <c r="J110" i="20"/>
  <c r="D110" i="20"/>
  <c r="E109" i="20"/>
  <c r="F106" i="20"/>
  <c r="F105" i="20" s="1"/>
  <c r="H104" i="20"/>
  <c r="I102" i="20"/>
  <c r="I101" i="20" s="1"/>
  <c r="J100" i="20"/>
  <c r="J99" i="20" s="1"/>
  <c r="D100" i="20"/>
  <c r="D99" i="20" s="1"/>
  <c r="F98" i="20"/>
  <c r="F97" i="20" s="1"/>
  <c r="G95" i="20"/>
  <c r="G94" i="20" s="1"/>
  <c r="H93" i="20"/>
  <c r="H92" i="20" s="1"/>
  <c r="J91" i="20"/>
  <c r="J90" i="20" s="1"/>
  <c r="D91" i="20"/>
  <c r="D90" i="20" s="1"/>
  <c r="E89" i="20"/>
  <c r="E88" i="20" s="1"/>
  <c r="F87" i="20"/>
  <c r="F86" i="20" s="1"/>
  <c r="G85" i="20"/>
  <c r="G84" i="20" s="1"/>
  <c r="H83" i="20"/>
  <c r="H82" i="20" s="1"/>
  <c r="I81" i="20"/>
  <c r="I80" i="20" s="1"/>
  <c r="E79" i="20"/>
  <c r="E78" i="20" s="1"/>
  <c r="H76" i="20"/>
  <c r="H75" i="20" s="1"/>
  <c r="I74" i="20"/>
  <c r="J73" i="20"/>
  <c r="D73" i="20"/>
  <c r="E72" i="20"/>
  <c r="F69" i="20"/>
  <c r="F68" i="20" s="1"/>
  <c r="H67" i="20"/>
  <c r="I66" i="20"/>
  <c r="J64" i="20"/>
  <c r="J63" i="20" s="1"/>
  <c r="D64" i="20"/>
  <c r="D63" i="20" s="1"/>
  <c r="E62" i="20"/>
  <c r="E61" i="20" s="1"/>
  <c r="F60" i="20"/>
  <c r="F59" i="20" s="1"/>
  <c r="H56" i="20"/>
  <c r="I55" i="20"/>
  <c r="J54" i="20"/>
  <c r="D54" i="20"/>
  <c r="E53" i="20"/>
  <c r="F52" i="20"/>
  <c r="G51" i="20"/>
  <c r="H50" i="20"/>
  <c r="I49" i="20"/>
  <c r="J46" i="20"/>
  <c r="J45" i="20" s="1"/>
  <c r="D46" i="20"/>
  <c r="D45" i="20" s="1"/>
  <c r="E42" i="20"/>
  <c r="F41" i="20"/>
  <c r="F40" i="20" s="1"/>
  <c r="G38" i="20"/>
  <c r="G250" i="20"/>
  <c r="G249" i="20" s="1"/>
  <c r="I229" i="20"/>
  <c r="E210" i="20"/>
  <c r="J200" i="20"/>
  <c r="J199" i="20" s="1"/>
  <c r="I196" i="20"/>
  <c r="I191" i="20"/>
  <c r="E189" i="20"/>
  <c r="G184" i="20"/>
  <c r="G183" i="20" s="1"/>
  <c r="E181" i="20"/>
  <c r="I175" i="20"/>
  <c r="I174" i="20" s="1"/>
  <c r="D171" i="20"/>
  <c r="D170" i="20" s="1"/>
  <c r="J167" i="20"/>
  <c r="F165" i="20"/>
  <c r="H161" i="20"/>
  <c r="H160" i="20" s="1"/>
  <c r="F157" i="20"/>
  <c r="F156" i="20" s="1"/>
  <c r="J154" i="20"/>
  <c r="E153" i="20"/>
  <c r="G149" i="20"/>
  <c r="G148" i="20" s="1"/>
  <c r="G147" i="20"/>
  <c r="G146" i="20" s="1"/>
  <c r="I145" i="20"/>
  <c r="I144" i="20" s="1"/>
  <c r="J143" i="20"/>
  <c r="J142" i="20" s="1"/>
  <c r="D143" i="20"/>
  <c r="D142" i="20" s="1"/>
  <c r="E139" i="20"/>
  <c r="E138" i="20" s="1"/>
  <c r="G137" i="20"/>
  <c r="G136" i="20" s="1"/>
  <c r="I135" i="20"/>
  <c r="I134" i="20" s="1"/>
  <c r="J133" i="20"/>
  <c r="J132" i="20" s="1"/>
  <c r="D133" i="20"/>
  <c r="D132" i="20" s="1"/>
  <c r="G131" i="20"/>
  <c r="G130" i="20" s="1"/>
  <c r="H129" i="20"/>
  <c r="H128" i="20" s="1"/>
  <c r="J127" i="20"/>
  <c r="J126" i="20" s="1"/>
  <c r="D127" i="20"/>
  <c r="D126" i="20" s="1"/>
  <c r="F125" i="20"/>
  <c r="F124" i="20" s="1"/>
  <c r="G122" i="20"/>
  <c r="G121" i="20" s="1"/>
  <c r="I120" i="20"/>
  <c r="I119" i="20" s="1"/>
  <c r="J118" i="20"/>
  <c r="J117" i="20" s="1"/>
  <c r="D118" i="20"/>
  <c r="D117" i="20" s="1"/>
  <c r="E116" i="20"/>
  <c r="E115" i="20" s="1"/>
  <c r="F114" i="20"/>
  <c r="F113" i="20" s="1"/>
  <c r="H111" i="20"/>
  <c r="I110" i="20"/>
  <c r="J109" i="20"/>
  <c r="D109" i="20"/>
  <c r="E106" i="20"/>
  <c r="E105" i="20" s="1"/>
  <c r="G104" i="20"/>
  <c r="G103" i="20" s="1"/>
  <c r="H102" i="20"/>
  <c r="H101" i="20" s="1"/>
  <c r="I100" i="20"/>
  <c r="I99" i="20" s="1"/>
  <c r="E98" i="20"/>
  <c r="E97" i="20" s="1"/>
  <c r="F95" i="20"/>
  <c r="F94" i="20" s="1"/>
  <c r="G93" i="20"/>
  <c r="G92" i="20" s="1"/>
  <c r="I91" i="20"/>
  <c r="I90" i="20" s="1"/>
  <c r="J89" i="20"/>
  <c r="J88" i="20" s="1"/>
  <c r="D89" i="20"/>
  <c r="D88" i="20" s="1"/>
  <c r="E87" i="20"/>
  <c r="E86" i="20" s="1"/>
  <c r="F85" i="20"/>
  <c r="F84" i="20" s="1"/>
  <c r="G83" i="20"/>
  <c r="G82" i="20" s="1"/>
  <c r="H81" i="20"/>
  <c r="H80" i="20" s="1"/>
  <c r="J79" i="20"/>
  <c r="J78" i="20" s="1"/>
  <c r="D79" i="20"/>
  <c r="D78" i="20" s="1"/>
  <c r="G76" i="20"/>
  <c r="G75" i="20" s="1"/>
  <c r="H74" i="20"/>
  <c r="I73" i="20"/>
  <c r="J72" i="20"/>
  <c r="D72" i="20"/>
  <c r="E69" i="20"/>
  <c r="E68" i="20" s="1"/>
  <c r="G67" i="20"/>
  <c r="H66" i="20"/>
  <c r="I64" i="20"/>
  <c r="I63" i="20" s="1"/>
  <c r="J62" i="20"/>
  <c r="J61" i="20" s="1"/>
  <c r="D62" i="20"/>
  <c r="D61" i="20" s="1"/>
  <c r="E60" i="20"/>
  <c r="E59" i="20" s="1"/>
  <c r="G56" i="20"/>
  <c r="H55" i="20"/>
  <c r="I54" i="20"/>
  <c r="J53" i="20"/>
  <c r="D53" i="20"/>
  <c r="E52" i="20"/>
  <c r="F51" i="20"/>
  <c r="G50" i="20"/>
  <c r="H49" i="20"/>
  <c r="I46" i="20"/>
  <c r="I45" i="20" s="1"/>
  <c r="J42" i="20"/>
  <c r="F250" i="20"/>
  <c r="F249" i="20" s="1"/>
  <c r="H224" i="20"/>
  <c r="H223" i="20" s="1"/>
  <c r="E209" i="20"/>
  <c r="E200" i="20"/>
  <c r="E199" i="20" s="1"/>
  <c r="D196" i="20"/>
  <c r="H191" i="20"/>
  <c r="D189" i="20"/>
  <c r="F184" i="20"/>
  <c r="F183" i="20" s="1"/>
  <c r="H179" i="20"/>
  <c r="D175" i="20"/>
  <c r="D174" i="20" s="1"/>
  <c r="I169" i="20"/>
  <c r="H167" i="20"/>
  <c r="D165" i="20"/>
  <c r="F161" i="20"/>
  <c r="F160" i="20" s="1"/>
  <c r="E157" i="20"/>
  <c r="E156" i="20" s="1"/>
  <c r="H154" i="20"/>
  <c r="H151" i="20"/>
  <c r="H150" i="20" s="1"/>
  <c r="F149" i="20"/>
  <c r="F148" i="20" s="1"/>
  <c r="F147" i="20"/>
  <c r="F146" i="20" s="1"/>
  <c r="H145" i="20"/>
  <c r="H144" i="20" s="1"/>
  <c r="I143" i="20"/>
  <c r="I142" i="20" s="1"/>
  <c r="J139" i="20"/>
  <c r="J138" i="20" s="1"/>
  <c r="D139" i="20"/>
  <c r="D138" i="20" s="1"/>
  <c r="F137" i="20"/>
  <c r="F136" i="20" s="1"/>
  <c r="H135" i="20"/>
  <c r="H134" i="20" s="1"/>
  <c r="I133" i="20"/>
  <c r="I132" i="20" s="1"/>
  <c r="F131" i="20"/>
  <c r="F130" i="20" s="1"/>
  <c r="G129" i="20"/>
  <c r="G128" i="20" s="1"/>
  <c r="I127" i="20"/>
  <c r="I126" i="20" s="1"/>
  <c r="E125" i="20"/>
  <c r="E124" i="20" s="1"/>
  <c r="F122" i="20"/>
  <c r="F121" i="20" s="1"/>
  <c r="H120" i="20"/>
  <c r="H119" i="20" s="1"/>
  <c r="I118" i="20"/>
  <c r="I117" i="20" s="1"/>
  <c r="J116" i="20"/>
  <c r="J115" i="20" s="1"/>
  <c r="D116" i="20"/>
  <c r="D115" i="20" s="1"/>
  <c r="E114" i="20"/>
  <c r="E113" i="20" s="1"/>
  <c r="G111" i="20"/>
  <c r="H110" i="20"/>
  <c r="I109" i="20"/>
  <c r="J106" i="20"/>
  <c r="J105" i="20" s="1"/>
  <c r="D106" i="20"/>
  <c r="D105" i="20" s="1"/>
  <c r="F104" i="20"/>
  <c r="F103" i="20" s="1"/>
  <c r="G102" i="20"/>
  <c r="G101" i="20" s="1"/>
  <c r="H100" i="20"/>
  <c r="H99" i="20" s="1"/>
  <c r="J98" i="20"/>
  <c r="J97" i="20" s="1"/>
  <c r="D98" i="20"/>
  <c r="D97" i="20" s="1"/>
  <c r="E95" i="20"/>
  <c r="E94" i="20" s="1"/>
  <c r="F93" i="20"/>
  <c r="F92" i="20" s="1"/>
  <c r="H91" i="20"/>
  <c r="H90" i="20" s="1"/>
  <c r="I89" i="20"/>
  <c r="I88" i="20" s="1"/>
  <c r="J87" i="20"/>
  <c r="J86" i="20" s="1"/>
  <c r="D87" i="20"/>
  <c r="D86" i="20" s="1"/>
  <c r="E85" i="20"/>
  <c r="E84" i="20" s="1"/>
  <c r="F83" i="20"/>
  <c r="F82" i="20" s="1"/>
  <c r="G81" i="20"/>
  <c r="G80" i="20" s="1"/>
  <c r="I79" i="20"/>
  <c r="I78" i="20" s="1"/>
  <c r="F76" i="20"/>
  <c r="F75" i="20" s="1"/>
  <c r="G74" i="20"/>
  <c r="H73" i="20"/>
  <c r="I72" i="20"/>
  <c r="J69" i="20"/>
  <c r="J68" i="20" s="1"/>
  <c r="D69" i="20"/>
  <c r="D68" i="20" s="1"/>
  <c r="F67" i="20"/>
  <c r="F65" i="20" s="1"/>
  <c r="G66" i="20"/>
  <c r="H64" i="20"/>
  <c r="H63" i="20" s="1"/>
  <c r="I62" i="20"/>
  <c r="I61" i="20" s="1"/>
  <c r="J60" i="20"/>
  <c r="J59" i="20" s="1"/>
  <c r="D60" i="20"/>
  <c r="D59" i="20" s="1"/>
  <c r="F56" i="20"/>
  <c r="G55" i="20"/>
  <c r="H54" i="20"/>
  <c r="I53" i="20"/>
  <c r="J52" i="20"/>
  <c r="D52" i="20"/>
  <c r="E51" i="20"/>
  <c r="F50" i="20"/>
  <c r="G49" i="20"/>
  <c r="H46" i="20"/>
  <c r="H45" i="20" s="1"/>
  <c r="I42" i="20"/>
  <c r="J41" i="20"/>
  <c r="D41" i="20"/>
  <c r="E38" i="20"/>
  <c r="G13" i="20"/>
  <c r="G12" i="20" s="1"/>
  <c r="G11" i="20" s="1"/>
  <c r="J23" i="20"/>
  <c r="F30" i="20"/>
  <c r="F29" i="20" s="1"/>
  <c r="I35" i="20"/>
  <c r="D13" i="20"/>
  <c r="J13" i="20"/>
  <c r="J12" i="20" s="1"/>
  <c r="J11" i="20" s="1"/>
  <c r="I16" i="20"/>
  <c r="I15" i="20" s="1"/>
  <c r="H21" i="20"/>
  <c r="H20" i="20" s="1"/>
  <c r="G23" i="20"/>
  <c r="F24" i="20"/>
  <c r="E27" i="20"/>
  <c r="D28" i="20"/>
  <c r="J28" i="20"/>
  <c r="I30" i="20"/>
  <c r="I29" i="20" s="1"/>
  <c r="H32" i="20"/>
  <c r="G33" i="20"/>
  <c r="F35" i="20"/>
  <c r="E36" i="20"/>
  <c r="D37" i="20"/>
  <c r="J37" i="20"/>
  <c r="E41" i="20"/>
  <c r="G42" i="20"/>
  <c r="F49" i="20"/>
  <c r="H53" i="20"/>
  <c r="H62" i="20"/>
  <c r="H61" i="20" s="1"/>
  <c r="H72" i="20"/>
  <c r="F81" i="20"/>
  <c r="F80" i="20" s="1"/>
  <c r="G91" i="20"/>
  <c r="G90" i="20" s="1"/>
  <c r="F102" i="20"/>
  <c r="F101" i="20" s="1"/>
  <c r="F111" i="20"/>
  <c r="E122" i="20"/>
  <c r="E121" i="20" s="1"/>
  <c r="H143" i="20"/>
  <c r="H142" i="20" s="1"/>
  <c r="J155" i="20"/>
  <c r="G179" i="20"/>
  <c r="G206" i="20"/>
  <c r="G205" i="20" s="1"/>
  <c r="E21" i="20"/>
  <c r="E20" i="20" s="1"/>
  <c r="H27" i="20"/>
  <c r="D33" i="20"/>
  <c r="D31" i="20" s="1"/>
  <c r="E13" i="20"/>
  <c r="E12" i="20" s="1"/>
  <c r="E11" i="20" s="1"/>
  <c r="D16" i="20"/>
  <c r="D15" i="20" s="1"/>
  <c r="J16" i="20"/>
  <c r="J15" i="20" s="1"/>
  <c r="J14" i="20" s="1"/>
  <c r="I21" i="20"/>
  <c r="I20" i="20" s="1"/>
  <c r="H23" i="20"/>
  <c r="G24" i="20"/>
  <c r="F27" i="20"/>
  <c r="E28" i="20"/>
  <c r="E26" i="20" s="1"/>
  <c r="D30" i="20"/>
  <c r="D29" i="20" s="1"/>
  <c r="J30" i="20"/>
  <c r="J29" i="20" s="1"/>
  <c r="I32" i="20"/>
  <c r="I31" i="20" s="1"/>
  <c r="H33" i="20"/>
  <c r="G35" i="20"/>
  <c r="F36" i="20"/>
  <c r="E37" i="20"/>
  <c r="D38" i="20"/>
  <c r="G41" i="20"/>
  <c r="H42" i="20"/>
  <c r="H40" i="20" s="1"/>
  <c r="D50" i="20"/>
  <c r="G54" i="20"/>
  <c r="G64" i="20"/>
  <c r="G63" i="20" s="1"/>
  <c r="G73" i="20"/>
  <c r="E83" i="20"/>
  <c r="E82" i="20" s="1"/>
  <c r="E93" i="20"/>
  <c r="E92" i="20" s="1"/>
  <c r="E104" i="20"/>
  <c r="E103" i="20" s="1"/>
  <c r="D114" i="20"/>
  <c r="D113" i="20" s="1"/>
  <c r="D125" i="20"/>
  <c r="H133" i="20"/>
  <c r="H132" i="20" s="1"/>
  <c r="G145" i="20"/>
  <c r="G144" i="20" s="1"/>
  <c r="H159" i="20"/>
  <c r="H158" i="20" s="1"/>
  <c r="J182" i="20"/>
  <c r="D220" i="20"/>
  <c r="D219" i="20" s="1"/>
  <c r="E250" i="20"/>
  <c r="E249" i="20" s="1"/>
  <c r="E263" i="20"/>
  <c r="E262" i="20" s="1"/>
  <c r="G265" i="20"/>
  <c r="G264" i="20" s="1"/>
  <c r="H177" i="20"/>
  <c r="E149" i="20"/>
  <c r="I151" i="20"/>
  <c r="I150" i="20" s="1"/>
  <c r="G153" i="20"/>
  <c r="G152" i="20" s="1"/>
  <c r="F154" i="20"/>
  <c r="E155" i="20"/>
  <c r="G157" i="20"/>
  <c r="G156" i="20" s="1"/>
  <c r="I159" i="20"/>
  <c r="I158" i="20" s="1"/>
  <c r="D161" i="20"/>
  <c r="D160" i="20" s="1"/>
  <c r="J161" i="20"/>
  <c r="J160" i="20" s="1"/>
  <c r="I164" i="20"/>
  <c r="H165" i="20"/>
  <c r="H163" i="20" s="1"/>
  <c r="F167" i="20"/>
  <c r="E168" i="20"/>
  <c r="D169" i="20"/>
  <c r="J169" i="20"/>
  <c r="F171" i="20"/>
  <c r="F170" i="20" s="1"/>
  <c r="G173" i="20"/>
  <c r="G172" i="20" s="1"/>
  <c r="E175" i="20"/>
  <c r="E174" i="20" s="1"/>
  <c r="D178" i="20"/>
  <c r="J178" i="20"/>
  <c r="I179" i="20"/>
  <c r="I177" i="20" s="1"/>
  <c r="G181" i="20"/>
  <c r="F182" i="20"/>
  <c r="H184" i="20"/>
  <c r="H183" i="20" s="1"/>
  <c r="I186" i="20"/>
  <c r="I185" i="20" s="1"/>
  <c r="G188" i="20"/>
  <c r="F189" i="20"/>
  <c r="E190" i="20"/>
  <c r="D191" i="20"/>
  <c r="J191" i="20"/>
  <c r="I192" i="20"/>
  <c r="D194" i="20"/>
  <c r="D193" i="20" s="1"/>
  <c r="J194" i="20"/>
  <c r="J193" i="20" s="1"/>
  <c r="E196" i="20"/>
  <c r="D197" i="20"/>
  <c r="J197" i="20"/>
  <c r="J195" i="20" s="1"/>
  <c r="F200" i="20"/>
  <c r="F199" i="20" s="1"/>
  <c r="H202" i="20"/>
  <c r="H201" i="20" s="1"/>
  <c r="E204" i="20"/>
  <c r="E203" i="20" s="1"/>
  <c r="H206" i="20"/>
  <c r="H205" i="20" s="1"/>
  <c r="F209" i="20"/>
  <c r="F210" i="20"/>
  <c r="F212" i="20"/>
  <c r="F211" i="20" s="1"/>
  <c r="F214" i="20"/>
  <c r="F213" i="20" s="1"/>
  <c r="E216" i="20"/>
  <c r="E215" i="20" s="1"/>
  <c r="I220" i="20"/>
  <c r="I219" i="20" s="1"/>
  <c r="G227" i="20"/>
  <c r="J229" i="20"/>
  <c r="I238" i="20"/>
  <c r="I237" i="20" s="1"/>
  <c r="G253" i="20"/>
  <c r="D151" i="20"/>
  <c r="D150" i="20" s="1"/>
  <c r="J151" i="20"/>
  <c r="J150" i="20" s="1"/>
  <c r="H153" i="20"/>
  <c r="G154" i="20"/>
  <c r="F155" i="20"/>
  <c r="F152" i="20" s="1"/>
  <c r="H157" i="20"/>
  <c r="H156" i="20" s="1"/>
  <c r="D159" i="20"/>
  <c r="D158" i="20" s="1"/>
  <c r="J159" i="20"/>
  <c r="J158" i="20" s="1"/>
  <c r="E161" i="20"/>
  <c r="E160" i="20" s="1"/>
  <c r="D164" i="20"/>
  <c r="J164" i="20"/>
  <c r="I165" i="20"/>
  <c r="G167" i="20"/>
  <c r="F168" i="20"/>
  <c r="E169" i="20"/>
  <c r="G171" i="20"/>
  <c r="G170" i="20" s="1"/>
  <c r="H173" i="20"/>
  <c r="H172" i="20" s="1"/>
  <c r="F175" i="20"/>
  <c r="F174" i="20" s="1"/>
  <c r="E178" i="20"/>
  <c r="D179" i="20"/>
  <c r="J179" i="20"/>
  <c r="H181" i="20"/>
  <c r="G182" i="20"/>
  <c r="I184" i="20"/>
  <c r="I183" i="20" s="1"/>
  <c r="D186" i="20"/>
  <c r="D185" i="20" s="1"/>
  <c r="J186" i="20"/>
  <c r="J185" i="20" s="1"/>
  <c r="H188" i="20"/>
  <c r="G189" i="20"/>
  <c r="F190" i="20"/>
  <c r="E191" i="20"/>
  <c r="D192" i="20"/>
  <c r="J192" i="20"/>
  <c r="E194" i="20"/>
  <c r="E193" i="20" s="1"/>
  <c r="F196" i="20"/>
  <c r="E197" i="20"/>
  <c r="G200" i="20"/>
  <c r="G199" i="20" s="1"/>
  <c r="I202" i="20"/>
  <c r="I201" i="20" s="1"/>
  <c r="F204" i="20"/>
  <c r="F203" i="20" s="1"/>
  <c r="J206" i="20"/>
  <c r="J205" i="20" s="1"/>
  <c r="G209" i="20"/>
  <c r="H210" i="20"/>
  <c r="G212" i="20"/>
  <c r="G211" i="20" s="1"/>
  <c r="H214" i="20"/>
  <c r="H213" i="20" s="1"/>
  <c r="F216" i="20"/>
  <c r="F215" i="20" s="1"/>
  <c r="J220" i="20"/>
  <c r="J219" i="20" s="1"/>
  <c r="H227" i="20"/>
  <c r="E231" i="20"/>
  <c r="I241" i="20"/>
  <c r="I240" i="20" s="1"/>
  <c r="I255" i="20"/>
  <c r="I254" i="20" s="1"/>
  <c r="G168" i="20"/>
  <c r="F169" i="20"/>
  <c r="H171" i="20"/>
  <c r="H170" i="20" s="1"/>
  <c r="I173" i="20"/>
  <c r="I172" i="20" s="1"/>
  <c r="G175" i="20"/>
  <c r="G174" i="20" s="1"/>
  <c r="F178" i="20"/>
  <c r="E179" i="20"/>
  <c r="I181" i="20"/>
  <c r="H182" i="20"/>
  <c r="D184" i="20"/>
  <c r="D183" i="20" s="1"/>
  <c r="J184" i="20"/>
  <c r="J183" i="20" s="1"/>
  <c r="E186" i="20"/>
  <c r="E185" i="20" s="1"/>
  <c r="I188" i="20"/>
  <c r="H189" i="20"/>
  <c r="G190" i="20"/>
  <c r="F191" i="20"/>
  <c r="E192" i="20"/>
  <c r="F194" i="20"/>
  <c r="F193" i="20" s="1"/>
  <c r="G196" i="20"/>
  <c r="F197" i="20"/>
  <c r="H200" i="20"/>
  <c r="H199" i="20" s="1"/>
  <c r="D202" i="20"/>
  <c r="D201" i="20" s="1"/>
  <c r="J202" i="20"/>
  <c r="J201" i="20" s="1"/>
  <c r="G204" i="20"/>
  <c r="G203" i="20" s="1"/>
  <c r="D206" i="20"/>
  <c r="D205" i="20" s="1"/>
  <c r="H209" i="20"/>
  <c r="I210" i="20"/>
  <c r="H212" i="20"/>
  <c r="H211" i="20" s="1"/>
  <c r="I214" i="20"/>
  <c r="I213" i="20" s="1"/>
  <c r="H216" i="20"/>
  <c r="H215" i="20" s="1"/>
  <c r="E222" i="20"/>
  <c r="E221" i="20" s="1"/>
  <c r="E228" i="20"/>
  <c r="I232" i="20"/>
  <c r="E243" i="20"/>
  <c r="E242" i="20" s="1"/>
  <c r="E257" i="20"/>
  <c r="E256" i="20" s="1"/>
  <c r="H149" i="20"/>
  <c r="H148" i="20" s="1"/>
  <c r="F151" i="20"/>
  <c r="F150" i="20" s="1"/>
  <c r="D153" i="20"/>
  <c r="J153" i="20"/>
  <c r="I154" i="20"/>
  <c r="H155" i="20"/>
  <c r="D157" i="20"/>
  <c r="D156" i="20" s="1"/>
  <c r="J157" i="20"/>
  <c r="J156" i="20" s="1"/>
  <c r="F159" i="20"/>
  <c r="F158" i="20" s="1"/>
  <c r="G161" i="20"/>
  <c r="G160" i="20" s="1"/>
  <c r="F164" i="20"/>
  <c r="E165" i="20"/>
  <c r="I167" i="20"/>
  <c r="H168" i="20"/>
  <c r="G169" i="20"/>
  <c r="I171" i="20"/>
  <c r="I170" i="20" s="1"/>
  <c r="D173" i="20"/>
  <c r="D172" i="20" s="1"/>
  <c r="J173" i="20"/>
  <c r="J172" i="20" s="1"/>
  <c r="H175" i="20"/>
  <c r="H174" i="20" s="1"/>
  <c r="G178" i="20"/>
  <c r="F179" i="20"/>
  <c r="D181" i="20"/>
  <c r="J181" i="20"/>
  <c r="I182" i="20"/>
  <c r="E184" i="20"/>
  <c r="E183" i="20" s="1"/>
  <c r="F186" i="20"/>
  <c r="F185" i="20" s="1"/>
  <c r="D188" i="20"/>
  <c r="J188" i="20"/>
  <c r="I189" i="20"/>
  <c r="H190" i="20"/>
  <c r="G191" i="20"/>
  <c r="F192" i="20"/>
  <c r="G194" i="20"/>
  <c r="G193" i="20" s="1"/>
  <c r="H196" i="20"/>
  <c r="G197" i="20"/>
  <c r="I200" i="20"/>
  <c r="I199" i="20" s="1"/>
  <c r="E202" i="20"/>
  <c r="E201" i="20" s="1"/>
  <c r="H204" i="20"/>
  <c r="H203" i="20" s="1"/>
  <c r="E206" i="20"/>
  <c r="E205" i="20" s="1"/>
  <c r="J209" i="20"/>
  <c r="J210" i="20"/>
  <c r="J212" i="20"/>
  <c r="J211" i="20" s="1"/>
  <c r="J214" i="20"/>
  <c r="J213" i="20" s="1"/>
  <c r="G218" i="20"/>
  <c r="G217" i="20" s="1"/>
  <c r="F222" i="20"/>
  <c r="F221" i="20" s="1"/>
  <c r="F228" i="20"/>
  <c r="G233" i="20"/>
  <c r="G245" i="20"/>
  <c r="G244" i="20" s="1"/>
  <c r="F202" i="20"/>
  <c r="F201" i="20" s="1"/>
  <c r="I204" i="20"/>
  <c r="I203" i="20" s="1"/>
  <c r="F206" i="20"/>
  <c r="F205" i="20" s="1"/>
  <c r="D209" i="20"/>
  <c r="D210" i="20"/>
  <c r="H218" i="20"/>
  <c r="H217" i="20" s="1"/>
  <c r="G224" i="20"/>
  <c r="G223" i="20" s="1"/>
  <c r="D229" i="20"/>
  <c r="I235" i="20"/>
  <c r="I247" i="20"/>
  <c r="I246" i="20" s="1"/>
  <c r="G26" i="20"/>
  <c r="H94" i="20"/>
  <c r="D12" i="20"/>
  <c r="D11" i="20" s="1"/>
  <c r="D20" i="20"/>
  <c r="H103" i="20"/>
  <c r="H88" i="20"/>
  <c r="D121" i="20"/>
  <c r="D124" i="20"/>
  <c r="D203" i="20"/>
  <c r="J269" i="20"/>
  <c r="J268" i="20" s="1"/>
  <c r="J267" i="20" s="1"/>
  <c r="J266" i="20" s="1"/>
  <c r="D269" i="20"/>
  <c r="F265" i="20"/>
  <c r="F264" i="20" s="1"/>
  <c r="J263" i="20"/>
  <c r="J262" i="20" s="1"/>
  <c r="D263" i="20"/>
  <c r="F259" i="20"/>
  <c r="F258" i="20" s="1"/>
  <c r="J257" i="20"/>
  <c r="J256" i="20" s="1"/>
  <c r="D257" i="20"/>
  <c r="H255" i="20"/>
  <c r="H254" i="20" s="1"/>
  <c r="F253" i="20"/>
  <c r="H252" i="20"/>
  <c r="H247" i="20"/>
  <c r="H246" i="20" s="1"/>
  <c r="F245" i="20"/>
  <c r="F244" i="20" s="1"/>
  <c r="J243" i="20"/>
  <c r="J242" i="20" s="1"/>
  <c r="D243" i="20"/>
  <c r="H241" i="20"/>
  <c r="H240" i="20" s="1"/>
  <c r="H238" i="20"/>
  <c r="H237" i="20" s="1"/>
  <c r="F236" i="20"/>
  <c r="H235" i="20"/>
  <c r="F233" i="20"/>
  <c r="H232" i="20"/>
  <c r="J231" i="20"/>
  <c r="D231" i="20"/>
  <c r="H229" i="20"/>
  <c r="J228" i="20"/>
  <c r="D228" i="20"/>
  <c r="F227" i="20"/>
  <c r="F224" i="20"/>
  <c r="F223" i="20" s="1"/>
  <c r="J222" i="20"/>
  <c r="J221" i="20" s="1"/>
  <c r="D222" i="20"/>
  <c r="H220" i="20"/>
  <c r="H219" i="20" s="1"/>
  <c r="F218" i="20"/>
  <c r="F217" i="20" s="1"/>
  <c r="J216" i="20"/>
  <c r="J215" i="20" s="1"/>
  <c r="I269" i="20"/>
  <c r="I268" i="20" s="1"/>
  <c r="I267" i="20" s="1"/>
  <c r="I266" i="20" s="1"/>
  <c r="E265" i="20"/>
  <c r="E264" i="20" s="1"/>
  <c r="I263" i="20"/>
  <c r="I262" i="20" s="1"/>
  <c r="E259" i="20"/>
  <c r="E258" i="20" s="1"/>
  <c r="I257" i="20"/>
  <c r="I256" i="20" s="1"/>
  <c r="G255" i="20"/>
  <c r="G254" i="20" s="1"/>
  <c r="E253" i="20"/>
  <c r="G252" i="20"/>
  <c r="G247" i="20"/>
  <c r="G246" i="20" s="1"/>
  <c r="E245" i="20"/>
  <c r="E244" i="20" s="1"/>
  <c r="I243" i="20"/>
  <c r="I242" i="20" s="1"/>
  <c r="G241" i="20"/>
  <c r="G240" i="20" s="1"/>
  <c r="G238" i="20"/>
  <c r="G237" i="20" s="1"/>
  <c r="E236" i="20"/>
  <c r="G235" i="20"/>
  <c r="E233" i="20"/>
  <c r="G232" i="20"/>
  <c r="I231" i="20"/>
  <c r="G229" i="20"/>
  <c r="I228" i="20"/>
  <c r="E227" i="20"/>
  <c r="E224" i="20"/>
  <c r="E223" i="20" s="1"/>
  <c r="I222" i="20"/>
  <c r="I221" i="20" s="1"/>
  <c r="G220" i="20"/>
  <c r="G219" i="20" s="1"/>
  <c r="E218" i="20"/>
  <c r="E217" i="20" s="1"/>
  <c r="I216" i="20"/>
  <c r="I215" i="20" s="1"/>
  <c r="G214" i="20"/>
  <c r="G213" i="20" s="1"/>
  <c r="E212" i="20"/>
  <c r="E211" i="20" s="1"/>
  <c r="H269" i="20"/>
  <c r="H268" i="20" s="1"/>
  <c r="H267" i="20" s="1"/>
  <c r="H266" i="20" s="1"/>
  <c r="J265" i="20"/>
  <c r="J264" i="20" s="1"/>
  <c r="D265" i="20"/>
  <c r="H263" i="20"/>
  <c r="H262" i="20" s="1"/>
  <c r="J259" i="20"/>
  <c r="J258" i="20" s="1"/>
  <c r="D259" i="20"/>
  <c r="H257" i="20"/>
  <c r="H256" i="20" s="1"/>
  <c r="F255" i="20"/>
  <c r="F254" i="20" s="1"/>
  <c r="J253" i="20"/>
  <c r="D253" i="20"/>
  <c r="F252" i="20"/>
  <c r="F247" i="20"/>
  <c r="F246" i="20" s="1"/>
  <c r="J245" i="20"/>
  <c r="J244" i="20" s="1"/>
  <c r="D245" i="20"/>
  <c r="H243" i="20"/>
  <c r="H242" i="20" s="1"/>
  <c r="F241" i="20"/>
  <c r="F240" i="20" s="1"/>
  <c r="F238" i="20"/>
  <c r="F237" i="20" s="1"/>
  <c r="J236" i="20"/>
  <c r="D236" i="20"/>
  <c r="F235" i="20"/>
  <c r="J233" i="20"/>
  <c r="D233" i="20"/>
  <c r="F232" i="20"/>
  <c r="H231" i="20"/>
  <c r="F229" i="20"/>
  <c r="H228" i="20"/>
  <c r="J227" i="20"/>
  <c r="D227" i="20"/>
  <c r="J224" i="20"/>
  <c r="J223" i="20" s="1"/>
  <c r="D224" i="20"/>
  <c r="H222" i="20"/>
  <c r="H221" i="20" s="1"/>
  <c r="F220" i="20"/>
  <c r="F219" i="20" s="1"/>
  <c r="J218" i="20"/>
  <c r="J217" i="20" s="1"/>
  <c r="D218" i="20"/>
  <c r="G269" i="20"/>
  <c r="G268" i="20" s="1"/>
  <c r="G267" i="20" s="1"/>
  <c r="G266" i="20" s="1"/>
  <c r="I265" i="20"/>
  <c r="I264" i="20" s="1"/>
  <c r="G263" i="20"/>
  <c r="G262" i="20" s="1"/>
  <c r="I259" i="20"/>
  <c r="I258" i="20" s="1"/>
  <c r="G257" i="20"/>
  <c r="G256" i="20" s="1"/>
  <c r="E255" i="20"/>
  <c r="E254" i="20" s="1"/>
  <c r="I253" i="20"/>
  <c r="E252" i="20"/>
  <c r="E247" i="20"/>
  <c r="E246" i="20" s="1"/>
  <c r="I245" i="20"/>
  <c r="I244" i="20" s="1"/>
  <c r="G243" i="20"/>
  <c r="G242" i="20" s="1"/>
  <c r="E241" i="20"/>
  <c r="E240" i="20" s="1"/>
  <c r="E238" i="20"/>
  <c r="E237" i="20" s="1"/>
  <c r="I236" i="20"/>
  <c r="E235" i="20"/>
  <c r="I233" i="20"/>
  <c r="E232" i="20"/>
  <c r="G231" i="20"/>
  <c r="E229" i="20"/>
  <c r="G228" i="20"/>
  <c r="I227" i="20"/>
  <c r="I224" i="20"/>
  <c r="I223" i="20" s="1"/>
  <c r="G222" i="20"/>
  <c r="G221" i="20" s="1"/>
  <c r="E220" i="20"/>
  <c r="I218" i="20"/>
  <c r="I217" i="20" s="1"/>
  <c r="G216" i="20"/>
  <c r="G215" i="20" s="1"/>
  <c r="E214" i="20"/>
  <c r="E213" i="20" s="1"/>
  <c r="I212" i="20"/>
  <c r="I211" i="20" s="1"/>
  <c r="G210" i="20"/>
  <c r="I209" i="20"/>
  <c r="I206" i="20"/>
  <c r="I205" i="20" s="1"/>
  <c r="F269" i="20"/>
  <c r="F268" i="20" s="1"/>
  <c r="F267" i="20" s="1"/>
  <c r="F266" i="20" s="1"/>
  <c r="H265" i="20"/>
  <c r="H264" i="20" s="1"/>
  <c r="F263" i="20"/>
  <c r="F262" i="20" s="1"/>
  <c r="F261" i="20" s="1"/>
  <c r="F260" i="20" s="1"/>
  <c r="H259" i="20"/>
  <c r="H258" i="20" s="1"/>
  <c r="F257" i="20"/>
  <c r="F256" i="20" s="1"/>
  <c r="J255" i="20"/>
  <c r="J254" i="20" s="1"/>
  <c r="D255" i="20"/>
  <c r="H253" i="20"/>
  <c r="J252" i="20"/>
  <c r="D252" i="20"/>
  <c r="J247" i="20"/>
  <c r="J246" i="20" s="1"/>
  <c r="D247" i="20"/>
  <c r="H245" i="20"/>
  <c r="H244" i="20" s="1"/>
  <c r="F243" i="20"/>
  <c r="F242" i="20" s="1"/>
  <c r="J241" i="20"/>
  <c r="J240" i="20" s="1"/>
  <c r="D241" i="20"/>
  <c r="J238" i="20"/>
  <c r="J237" i="20" s="1"/>
  <c r="D238" i="20"/>
  <c r="H236" i="20"/>
  <c r="J235" i="20"/>
  <c r="D235" i="20"/>
  <c r="H233" i="20"/>
  <c r="J232" i="20"/>
  <c r="D232" i="20"/>
  <c r="F231" i="20"/>
  <c r="G259" i="20"/>
  <c r="G258" i="20" s="1"/>
  <c r="P178" i="19"/>
  <c r="P174" i="19"/>
  <c r="P170" i="19"/>
  <c r="P166" i="19"/>
  <c r="P162" i="19"/>
  <c r="P158" i="19"/>
  <c r="P154" i="19"/>
  <c r="P150" i="19"/>
  <c r="P146" i="19"/>
  <c r="P142" i="19"/>
  <c r="P138" i="19"/>
  <c r="P134" i="19"/>
  <c r="P130" i="19"/>
  <c r="P126" i="19"/>
  <c r="P122" i="19"/>
  <c r="P118" i="19"/>
  <c r="P114" i="19"/>
  <c r="P110" i="19"/>
  <c r="P106" i="19"/>
  <c r="P102" i="19"/>
  <c r="P98" i="19"/>
  <c r="P94" i="19"/>
  <c r="P90" i="19"/>
  <c r="P86" i="19"/>
  <c r="P82" i="19"/>
  <c r="P78" i="19"/>
  <c r="P74" i="19"/>
  <c r="P70" i="19"/>
  <c r="P66" i="19"/>
  <c r="P62" i="19"/>
  <c r="P58" i="19"/>
  <c r="P54" i="19"/>
  <c r="P50" i="19"/>
  <c r="P46" i="19"/>
  <c r="P42" i="19"/>
  <c r="P38" i="19"/>
  <c r="P34" i="19"/>
  <c r="P30" i="19"/>
  <c r="P28" i="19"/>
  <c r="P26" i="19"/>
  <c r="P24" i="19"/>
  <c r="P22" i="19"/>
  <c r="P20" i="19"/>
  <c r="P18" i="19"/>
  <c r="P16" i="19"/>
  <c r="P14" i="19"/>
  <c r="P12" i="19"/>
  <c r="P10" i="19"/>
  <c r="P8" i="19"/>
  <c r="R8" i="19"/>
  <c r="P9" i="19"/>
  <c r="R9" i="19"/>
  <c r="R10" i="19"/>
  <c r="P11" i="19"/>
  <c r="R11" i="19"/>
  <c r="R12" i="19"/>
  <c r="P13" i="19"/>
  <c r="R13" i="19"/>
  <c r="R14" i="19"/>
  <c r="P15" i="19"/>
  <c r="R15" i="19"/>
  <c r="R16" i="19"/>
  <c r="P17" i="19"/>
  <c r="R17" i="19"/>
  <c r="R18" i="19"/>
  <c r="P19" i="19"/>
  <c r="R19" i="19"/>
  <c r="R20" i="19"/>
  <c r="P21" i="19"/>
  <c r="R21" i="19"/>
  <c r="R22" i="19"/>
  <c r="P23" i="19"/>
  <c r="R23" i="19"/>
  <c r="R24" i="19"/>
  <c r="P25" i="19"/>
  <c r="R25" i="19"/>
  <c r="R26" i="19"/>
  <c r="P27" i="19"/>
  <c r="R27" i="19"/>
  <c r="R28" i="19"/>
  <c r="P29" i="19"/>
  <c r="R29" i="19"/>
  <c r="R30" i="19"/>
  <c r="P31" i="19"/>
  <c r="R31" i="19"/>
  <c r="P32" i="19"/>
  <c r="R32" i="19"/>
  <c r="P33" i="19"/>
  <c r="R33" i="19"/>
  <c r="R34" i="19"/>
  <c r="P35" i="19"/>
  <c r="R35" i="19"/>
  <c r="P36" i="19"/>
  <c r="R36" i="19"/>
  <c r="P37" i="19"/>
  <c r="R37" i="19"/>
  <c r="R38" i="19"/>
  <c r="P39" i="19"/>
  <c r="R39" i="19"/>
  <c r="P40" i="19"/>
  <c r="R40" i="19"/>
  <c r="P41" i="19"/>
  <c r="R41" i="19"/>
  <c r="R42" i="19"/>
  <c r="P43" i="19"/>
  <c r="R43" i="19"/>
  <c r="P44" i="19"/>
  <c r="R44" i="19"/>
  <c r="P45" i="19"/>
  <c r="R45" i="19"/>
  <c r="R46" i="19"/>
  <c r="P47" i="19"/>
  <c r="R47" i="19"/>
  <c r="P48" i="19"/>
  <c r="R48" i="19"/>
  <c r="P49" i="19"/>
  <c r="R49" i="19"/>
  <c r="R50" i="19"/>
  <c r="P51" i="19"/>
  <c r="R51" i="19"/>
  <c r="P52" i="19"/>
  <c r="R52" i="19"/>
  <c r="P53" i="19"/>
  <c r="R53" i="19"/>
  <c r="R54" i="19"/>
  <c r="P55" i="19"/>
  <c r="R55" i="19"/>
  <c r="P56" i="19"/>
  <c r="R56" i="19"/>
  <c r="P57" i="19"/>
  <c r="R57" i="19"/>
  <c r="R58" i="19"/>
  <c r="P59" i="19"/>
  <c r="R59" i="19"/>
  <c r="P60" i="19"/>
  <c r="R60" i="19"/>
  <c r="P61" i="19"/>
  <c r="R61" i="19"/>
  <c r="R62" i="19"/>
  <c r="P63" i="19"/>
  <c r="R63" i="19"/>
  <c r="P64" i="19"/>
  <c r="R64" i="19"/>
  <c r="P65" i="19"/>
  <c r="R65" i="19"/>
  <c r="R66" i="19"/>
  <c r="P67" i="19"/>
  <c r="R67" i="19"/>
  <c r="P68" i="19"/>
  <c r="R68" i="19"/>
  <c r="P69" i="19"/>
  <c r="R69" i="19"/>
  <c r="R70" i="19"/>
  <c r="P71" i="19"/>
  <c r="R71" i="19"/>
  <c r="P72" i="19"/>
  <c r="R72" i="19"/>
  <c r="P73" i="19"/>
  <c r="R73" i="19"/>
  <c r="R74" i="19"/>
  <c r="P75" i="19"/>
  <c r="R75" i="19"/>
  <c r="P76" i="19"/>
  <c r="R76" i="19"/>
  <c r="P77" i="19"/>
  <c r="R77" i="19"/>
  <c r="R78" i="19"/>
  <c r="P79" i="19"/>
  <c r="R79" i="19"/>
  <c r="P80" i="19"/>
  <c r="R80" i="19"/>
  <c r="P81" i="19"/>
  <c r="R81" i="19"/>
  <c r="R82" i="19"/>
  <c r="P83" i="19"/>
  <c r="R83" i="19"/>
  <c r="P84" i="19"/>
  <c r="R84" i="19"/>
  <c r="P85" i="19"/>
  <c r="R85" i="19"/>
  <c r="R86" i="19"/>
  <c r="P87" i="19"/>
  <c r="R87" i="19"/>
  <c r="P88" i="19"/>
  <c r="R88" i="19"/>
  <c r="P89" i="19"/>
  <c r="R89" i="19"/>
  <c r="R90" i="19"/>
  <c r="P91" i="19"/>
  <c r="R91" i="19"/>
  <c r="P92" i="19"/>
  <c r="R92" i="19"/>
  <c r="P93" i="19"/>
  <c r="R93" i="19"/>
  <c r="R94" i="19"/>
  <c r="P95" i="19"/>
  <c r="R95" i="19"/>
  <c r="P96" i="19"/>
  <c r="R96" i="19"/>
  <c r="P97" i="19"/>
  <c r="R97" i="19"/>
  <c r="R98" i="19"/>
  <c r="P99" i="19"/>
  <c r="R99" i="19"/>
  <c r="P100" i="19"/>
  <c r="R100" i="19"/>
  <c r="P101" i="19"/>
  <c r="R101" i="19"/>
  <c r="R102" i="19"/>
  <c r="P103" i="19"/>
  <c r="R103" i="19"/>
  <c r="P104" i="19"/>
  <c r="R104" i="19"/>
  <c r="P105" i="19"/>
  <c r="R105" i="19"/>
  <c r="R106" i="19"/>
  <c r="P107" i="19"/>
  <c r="R107" i="19"/>
  <c r="P108" i="19"/>
  <c r="R108" i="19"/>
  <c r="P109" i="19"/>
  <c r="R109" i="19"/>
  <c r="R110" i="19"/>
  <c r="P111" i="19"/>
  <c r="R111" i="19"/>
  <c r="P112" i="19"/>
  <c r="R112" i="19"/>
  <c r="P113" i="19"/>
  <c r="R113" i="19"/>
  <c r="R114" i="19"/>
  <c r="P115" i="19"/>
  <c r="R115" i="19"/>
  <c r="P116" i="19"/>
  <c r="R116" i="19"/>
  <c r="P117" i="19"/>
  <c r="R117" i="19"/>
  <c r="R118" i="19"/>
  <c r="P119" i="19"/>
  <c r="R119" i="19"/>
  <c r="P120" i="19"/>
  <c r="R120" i="19"/>
  <c r="P121" i="19"/>
  <c r="R121" i="19"/>
  <c r="R122" i="19"/>
  <c r="P123" i="19"/>
  <c r="R123" i="19"/>
  <c r="P124" i="19"/>
  <c r="R124" i="19"/>
  <c r="P125" i="19"/>
  <c r="R125" i="19"/>
  <c r="R126" i="19"/>
  <c r="P127" i="19"/>
  <c r="R127" i="19"/>
  <c r="P128" i="19"/>
  <c r="R128" i="19"/>
  <c r="P129" i="19"/>
  <c r="R129" i="19"/>
  <c r="R130" i="19"/>
  <c r="P131" i="19"/>
  <c r="R131" i="19"/>
  <c r="P132" i="19"/>
  <c r="R132" i="19"/>
  <c r="P133" i="19"/>
  <c r="R133" i="19"/>
  <c r="R134" i="19"/>
  <c r="P135" i="19"/>
  <c r="R135" i="19"/>
  <c r="P136" i="19"/>
  <c r="R136" i="19"/>
  <c r="P137" i="19"/>
  <c r="R137" i="19"/>
  <c r="R138" i="19"/>
  <c r="P139" i="19"/>
  <c r="R139" i="19"/>
  <c r="P140" i="19"/>
  <c r="R140" i="19"/>
  <c r="P141" i="19"/>
  <c r="R141" i="19"/>
  <c r="R142" i="19"/>
  <c r="P143" i="19"/>
  <c r="R143" i="19"/>
  <c r="P144" i="19"/>
  <c r="R144" i="19"/>
  <c r="P145" i="19"/>
  <c r="R145" i="19"/>
  <c r="R146" i="19"/>
  <c r="P147" i="19"/>
  <c r="R147" i="19"/>
  <c r="P148" i="19"/>
  <c r="R148" i="19"/>
  <c r="P149" i="19"/>
  <c r="R149" i="19"/>
  <c r="R150" i="19"/>
  <c r="P151" i="19"/>
  <c r="R151" i="19"/>
  <c r="P152" i="19"/>
  <c r="R152" i="19"/>
  <c r="P153" i="19"/>
  <c r="R153" i="19"/>
  <c r="R154" i="19"/>
  <c r="P155" i="19"/>
  <c r="R155" i="19"/>
  <c r="P156" i="19"/>
  <c r="R156" i="19"/>
  <c r="P157" i="19"/>
  <c r="R157" i="19"/>
  <c r="R158" i="19"/>
  <c r="P159" i="19"/>
  <c r="R159" i="19"/>
  <c r="P160" i="19"/>
  <c r="R160" i="19"/>
  <c r="P161" i="19"/>
  <c r="R161" i="19"/>
  <c r="R162" i="19"/>
  <c r="P163" i="19"/>
  <c r="R163" i="19"/>
  <c r="P164" i="19"/>
  <c r="R164" i="19"/>
  <c r="P165" i="19"/>
  <c r="R165" i="19"/>
  <c r="R166" i="19"/>
  <c r="P167" i="19"/>
  <c r="R167" i="19"/>
  <c r="P168" i="19"/>
  <c r="R168" i="19"/>
  <c r="P169" i="19"/>
  <c r="R169" i="19"/>
  <c r="R170" i="19"/>
  <c r="P171" i="19"/>
  <c r="R171" i="19"/>
  <c r="P172" i="19"/>
  <c r="R172" i="19"/>
  <c r="P173" i="19"/>
  <c r="R173" i="19"/>
  <c r="R174" i="19"/>
  <c r="P175" i="19"/>
  <c r="R175" i="19"/>
  <c r="P176" i="19"/>
  <c r="R176" i="19"/>
  <c r="P177" i="19"/>
  <c r="R177" i="19"/>
  <c r="R178" i="19"/>
  <c r="P179" i="19"/>
  <c r="R179" i="19"/>
  <c r="P180" i="19"/>
  <c r="R180" i="19"/>
  <c r="E140" i="23" l="1"/>
  <c r="E9" i="22"/>
  <c r="H8" i="22"/>
  <c r="H9" i="22" s="1"/>
  <c r="F14" i="20"/>
  <c r="I140" i="23"/>
  <c r="D140" i="23"/>
  <c r="C176" i="23"/>
  <c r="J140" i="23"/>
  <c r="J270" i="23" s="1"/>
  <c r="C162" i="23"/>
  <c r="H270" i="23"/>
  <c r="I270" i="23"/>
  <c r="G270" i="23"/>
  <c r="C225" i="23"/>
  <c r="C57" i="23"/>
  <c r="E270" i="23"/>
  <c r="C10" i="23"/>
  <c r="F270" i="23"/>
  <c r="D270" i="23"/>
  <c r="H39" i="20"/>
  <c r="E208" i="20"/>
  <c r="F31" i="20"/>
  <c r="E22" i="20"/>
  <c r="E19" i="20" s="1"/>
  <c r="J31" i="20"/>
  <c r="I195" i="20"/>
  <c r="F39" i="20"/>
  <c r="D166" i="20"/>
  <c r="H22" i="20"/>
  <c r="H19" i="20" s="1"/>
  <c r="J163" i="20"/>
  <c r="G234" i="20"/>
  <c r="D14" i="20"/>
  <c r="J40" i="20"/>
  <c r="J39" i="20" s="1"/>
  <c r="H108" i="20"/>
  <c r="H107" i="20" s="1"/>
  <c r="H65" i="20"/>
  <c r="H58" i="20" s="1"/>
  <c r="D108" i="20"/>
  <c r="D107" i="20" s="1"/>
  <c r="E180" i="20"/>
  <c r="J34" i="20"/>
  <c r="I40" i="20"/>
  <c r="I39" i="20" s="1"/>
  <c r="C16" i="20"/>
  <c r="C15" i="20" s="1"/>
  <c r="I14" i="20"/>
  <c r="E14" i="20"/>
  <c r="C44" i="20"/>
  <c r="C43" i="20" s="1"/>
  <c r="D43" i="20"/>
  <c r="C18" i="20"/>
  <c r="C17" i="20" s="1"/>
  <c r="I22" i="20"/>
  <c r="I19" i="20" s="1"/>
  <c r="H71" i="20"/>
  <c r="H70" i="20" s="1"/>
  <c r="D71" i="20"/>
  <c r="G112" i="20"/>
  <c r="D65" i="20"/>
  <c r="J166" i="20"/>
  <c r="J26" i="20"/>
  <c r="C53" i="20"/>
  <c r="C72" i="20"/>
  <c r="G31" i="20"/>
  <c r="F22" i="20"/>
  <c r="F19" i="20" s="1"/>
  <c r="I77" i="20"/>
  <c r="G34" i="20"/>
  <c r="F26" i="20"/>
  <c r="G261" i="20"/>
  <c r="G260" i="20" s="1"/>
  <c r="G40" i="20"/>
  <c r="G39" i="20" s="1"/>
  <c r="J71" i="20"/>
  <c r="J70" i="20" s="1"/>
  <c r="C127" i="20"/>
  <c r="C126" i="20" s="1"/>
  <c r="I166" i="20"/>
  <c r="F77" i="20"/>
  <c r="D22" i="20"/>
  <c r="D19" i="20" s="1"/>
  <c r="E152" i="20"/>
  <c r="G22" i="20"/>
  <c r="G19" i="20" s="1"/>
  <c r="J22" i="20"/>
  <c r="J19" i="20" s="1"/>
  <c r="C106" i="20"/>
  <c r="C105" i="20" s="1"/>
  <c r="C110" i="20"/>
  <c r="C74" i="20"/>
  <c r="J187" i="20"/>
  <c r="D180" i="20"/>
  <c r="C62" i="20"/>
  <c r="C61" i="20" s="1"/>
  <c r="C98" i="20"/>
  <c r="C97" i="20" s="1"/>
  <c r="C169" i="20"/>
  <c r="G71" i="20"/>
  <c r="G70" i="20" s="1"/>
  <c r="D34" i="20"/>
  <c r="F108" i="20"/>
  <c r="F107" i="20" s="1"/>
  <c r="E34" i="20"/>
  <c r="C28" i="20"/>
  <c r="G48" i="20"/>
  <c r="G47" i="20" s="1"/>
  <c r="C66" i="20"/>
  <c r="J123" i="20"/>
  <c r="F96" i="20"/>
  <c r="C137" i="20"/>
  <c r="C136" i="20" s="1"/>
  <c r="C49" i="20"/>
  <c r="E71" i="20"/>
  <c r="E70" i="20" s="1"/>
  <c r="J77" i="20"/>
  <c r="J65" i="20"/>
  <c r="J58" i="20" s="1"/>
  <c r="C109" i="20"/>
  <c r="D26" i="20"/>
  <c r="H34" i="20"/>
  <c r="H166" i="20"/>
  <c r="H162" i="20" s="1"/>
  <c r="H26" i="20"/>
  <c r="E65" i="20"/>
  <c r="E58" i="20" s="1"/>
  <c r="F34" i="20"/>
  <c r="G177" i="20"/>
  <c r="J177" i="20"/>
  <c r="C116" i="20"/>
  <c r="C115" i="20" s="1"/>
  <c r="C85" i="20"/>
  <c r="C84" i="20" s="1"/>
  <c r="C95" i="20"/>
  <c r="C94" i="20" s="1"/>
  <c r="C129" i="20"/>
  <c r="C128" i="20" s="1"/>
  <c r="G65" i="20"/>
  <c r="G58" i="20" s="1"/>
  <c r="C38" i="20"/>
  <c r="C139" i="20"/>
  <c r="C138" i="20" s="1"/>
  <c r="C55" i="20"/>
  <c r="C36" i="20"/>
  <c r="H187" i="20"/>
  <c r="I180" i="20"/>
  <c r="D48" i="20"/>
  <c r="D47" i="20" s="1"/>
  <c r="C41" i="20"/>
  <c r="C32" i="20"/>
  <c r="C23" i="20"/>
  <c r="J48" i="20"/>
  <c r="J47" i="20" s="1"/>
  <c r="G77" i="20"/>
  <c r="G96" i="20"/>
  <c r="G108" i="20"/>
  <c r="G107" i="20" s="1"/>
  <c r="F112" i="20"/>
  <c r="I96" i="20"/>
  <c r="I108" i="20"/>
  <c r="I107" i="20" s="1"/>
  <c r="G123" i="20"/>
  <c r="F48" i="20"/>
  <c r="F47" i="20" s="1"/>
  <c r="J96" i="20"/>
  <c r="J108" i="20"/>
  <c r="J107" i="20" s="1"/>
  <c r="J112" i="20"/>
  <c r="E123" i="20"/>
  <c r="C145" i="20"/>
  <c r="C144" i="20" s="1"/>
  <c r="C51" i="20"/>
  <c r="C56" i="20"/>
  <c r="C67" i="20"/>
  <c r="E108" i="20"/>
  <c r="E107" i="20" s="1"/>
  <c r="E112" i="20"/>
  <c r="I251" i="20"/>
  <c r="I248" i="20" s="1"/>
  <c r="C54" i="20"/>
  <c r="F71" i="20"/>
  <c r="F70" i="20" s="1"/>
  <c r="F123" i="20"/>
  <c r="G163" i="20"/>
  <c r="I34" i="20"/>
  <c r="I25" i="20" s="1"/>
  <c r="D40" i="20"/>
  <c r="E31" i="20"/>
  <c r="G251" i="20"/>
  <c r="G248" i="20" s="1"/>
  <c r="E261" i="20"/>
  <c r="E260" i="20" s="1"/>
  <c r="H136" i="20"/>
  <c r="F163" i="20"/>
  <c r="I71" i="20"/>
  <c r="I70" i="20" s="1"/>
  <c r="H195" i="20"/>
  <c r="G141" i="20"/>
  <c r="C24" i="20"/>
  <c r="E96" i="20"/>
  <c r="I123" i="20"/>
  <c r="C102" i="20"/>
  <c r="C101" i="20" s="1"/>
  <c r="C89" i="20"/>
  <c r="C88" i="20" s="1"/>
  <c r="C37" i="20"/>
  <c r="C60" i="20"/>
  <c r="C59" i="20" s="1"/>
  <c r="D163" i="20"/>
  <c r="E40" i="20"/>
  <c r="E39" i="20" s="1"/>
  <c r="C76" i="20"/>
  <c r="C75" i="20" s="1"/>
  <c r="C50" i="20"/>
  <c r="C35" i="20"/>
  <c r="J226" i="20"/>
  <c r="F234" i="20"/>
  <c r="E163" i="20"/>
  <c r="G198" i="20"/>
  <c r="C52" i="20"/>
  <c r="I112" i="20"/>
  <c r="C91" i="20"/>
  <c r="C90" i="20" s="1"/>
  <c r="C64" i="20"/>
  <c r="C63" i="20" s="1"/>
  <c r="C143" i="20"/>
  <c r="C142" i="20" s="1"/>
  <c r="E77" i="20"/>
  <c r="H31" i="20"/>
  <c r="C161" i="20"/>
  <c r="C160" i="20" s="1"/>
  <c r="C114" i="20"/>
  <c r="C113" i="20" s="1"/>
  <c r="J234" i="20"/>
  <c r="C118" i="20"/>
  <c r="C117" i="20" s="1"/>
  <c r="C104" i="20"/>
  <c r="C103" i="20" s="1"/>
  <c r="H112" i="20"/>
  <c r="C69" i="20"/>
  <c r="C68" i="20" s="1"/>
  <c r="C42" i="20"/>
  <c r="J180" i="20"/>
  <c r="J198" i="20"/>
  <c r="C33" i="20"/>
  <c r="I48" i="20"/>
  <c r="I47" i="20" s="1"/>
  <c r="C120" i="20"/>
  <c r="C119" i="20" s="1"/>
  <c r="C93" i="20"/>
  <c r="C92" i="20" s="1"/>
  <c r="H123" i="20"/>
  <c r="E48" i="20"/>
  <c r="E47" i="20" s="1"/>
  <c r="C73" i="20"/>
  <c r="C100" i="20"/>
  <c r="C99" i="20" s="1"/>
  <c r="D144" i="20"/>
  <c r="H48" i="20"/>
  <c r="H47" i="20" s="1"/>
  <c r="J152" i="20"/>
  <c r="J141" i="20" s="1"/>
  <c r="F58" i="20"/>
  <c r="C83" i="20"/>
  <c r="C82" i="20" s="1"/>
  <c r="C147" i="20"/>
  <c r="C146" i="20" s="1"/>
  <c r="I65" i="20"/>
  <c r="I58" i="20" s="1"/>
  <c r="C250" i="20"/>
  <c r="C249" i="20" s="1"/>
  <c r="C125" i="20"/>
  <c r="C124" i="20" s="1"/>
  <c r="C79" i="20"/>
  <c r="C78" i="20" s="1"/>
  <c r="C87" i="20"/>
  <c r="C86" i="20" s="1"/>
  <c r="C111" i="20"/>
  <c r="C81" i="20"/>
  <c r="C80" i="20" s="1"/>
  <c r="C21" i="20"/>
  <c r="C20" i="20" s="1"/>
  <c r="C131" i="20"/>
  <c r="C130" i="20" s="1"/>
  <c r="C30" i="20"/>
  <c r="C29" i="20" s="1"/>
  <c r="C133" i="20"/>
  <c r="C132" i="20" s="1"/>
  <c r="C46" i="20"/>
  <c r="C45" i="20" s="1"/>
  <c r="C135" i="20"/>
  <c r="C134" i="20" s="1"/>
  <c r="C13" i="20"/>
  <c r="C12" i="20" s="1"/>
  <c r="C11" i="20" s="1"/>
  <c r="C122" i="20"/>
  <c r="C121" i="20" s="1"/>
  <c r="C27" i="20"/>
  <c r="F180" i="20"/>
  <c r="F141" i="20"/>
  <c r="C153" i="20"/>
  <c r="E177" i="20"/>
  <c r="G166" i="20"/>
  <c r="D198" i="20"/>
  <c r="E230" i="20"/>
  <c r="I234" i="20"/>
  <c r="C167" i="20"/>
  <c r="I208" i="20"/>
  <c r="I207" i="20" s="1"/>
  <c r="D112" i="20"/>
  <c r="H226" i="20"/>
  <c r="F195" i="20"/>
  <c r="G187" i="20"/>
  <c r="C164" i="20"/>
  <c r="H198" i="20"/>
  <c r="C196" i="20"/>
  <c r="C181" i="20"/>
  <c r="C154" i="20"/>
  <c r="E198" i="20"/>
  <c r="D152" i="20"/>
  <c r="C151" i="20"/>
  <c r="C150" i="20" s="1"/>
  <c r="C202" i="20"/>
  <c r="C201" i="20" s="1"/>
  <c r="C189" i="20"/>
  <c r="H180" i="20"/>
  <c r="G230" i="20"/>
  <c r="F230" i="20"/>
  <c r="G208" i="20"/>
  <c r="G207" i="20" s="1"/>
  <c r="F177" i="20"/>
  <c r="E195" i="20"/>
  <c r="F187" i="20"/>
  <c r="D187" i="20"/>
  <c r="D208" i="20"/>
  <c r="E187" i="20"/>
  <c r="C182" i="20"/>
  <c r="C190" i="20"/>
  <c r="H77" i="20"/>
  <c r="D96" i="20"/>
  <c r="C165" i="20"/>
  <c r="C194" i="20"/>
  <c r="C193" i="20" s="1"/>
  <c r="C188" i="20"/>
  <c r="C212" i="20"/>
  <c r="C211" i="20" s="1"/>
  <c r="F198" i="20"/>
  <c r="C192" i="20"/>
  <c r="D177" i="20"/>
  <c r="C168" i="20"/>
  <c r="I141" i="20"/>
  <c r="I239" i="20"/>
  <c r="C157" i="20"/>
  <c r="C156" i="20" s="1"/>
  <c r="C159" i="20"/>
  <c r="C158" i="20" s="1"/>
  <c r="C178" i="20"/>
  <c r="H208" i="20"/>
  <c r="H207" i="20" s="1"/>
  <c r="F166" i="20"/>
  <c r="F162" i="20" s="1"/>
  <c r="C171" i="20"/>
  <c r="C170" i="20" s="1"/>
  <c r="C186" i="20"/>
  <c r="C185" i="20" s="1"/>
  <c r="C184" i="20"/>
  <c r="C183" i="20" s="1"/>
  <c r="J208" i="20"/>
  <c r="J207" i="20" s="1"/>
  <c r="F208" i="20"/>
  <c r="F207" i="20" s="1"/>
  <c r="C197" i="20"/>
  <c r="C191" i="20"/>
  <c r="E166" i="20"/>
  <c r="C206" i="20"/>
  <c r="C205" i="20" s="1"/>
  <c r="C200" i="20"/>
  <c r="C199" i="20" s="1"/>
  <c r="H152" i="20"/>
  <c r="H141" i="20" s="1"/>
  <c r="G180" i="20"/>
  <c r="I163" i="20"/>
  <c r="I198" i="20"/>
  <c r="C173" i="20"/>
  <c r="C172" i="20" s="1"/>
  <c r="C179" i="20"/>
  <c r="C175" i="20"/>
  <c r="C174" i="20" s="1"/>
  <c r="C204" i="20"/>
  <c r="C203" i="20" s="1"/>
  <c r="G195" i="20"/>
  <c r="I187" i="20"/>
  <c r="C155" i="20"/>
  <c r="D195" i="20"/>
  <c r="C149" i="20"/>
  <c r="C148" i="20" s="1"/>
  <c r="E148" i="20"/>
  <c r="G226" i="20"/>
  <c r="J261" i="20"/>
  <c r="J260" i="20" s="1"/>
  <c r="D123" i="20"/>
  <c r="H96" i="20"/>
  <c r="J239" i="20"/>
  <c r="I226" i="20"/>
  <c r="E234" i="20"/>
  <c r="D240" i="20"/>
  <c r="C241" i="20"/>
  <c r="C240" i="20" s="1"/>
  <c r="J230" i="20"/>
  <c r="D234" i="20"/>
  <c r="C235" i="20"/>
  <c r="J251" i="20"/>
  <c r="J248" i="20" s="1"/>
  <c r="C245" i="20"/>
  <c r="C244" i="20" s="1"/>
  <c r="D244" i="20"/>
  <c r="I230" i="20"/>
  <c r="G239" i="20"/>
  <c r="F226" i="20"/>
  <c r="C243" i="20"/>
  <c r="C242" i="20" s="1"/>
  <c r="D242" i="20"/>
  <c r="C265" i="20"/>
  <c r="C264" i="20" s="1"/>
  <c r="D264" i="20"/>
  <c r="H239" i="20"/>
  <c r="C236" i="20"/>
  <c r="C228" i="20"/>
  <c r="C257" i="20"/>
  <c r="C256" i="20" s="1"/>
  <c r="D256" i="20"/>
  <c r="C269" i="20"/>
  <c r="C268" i="20" s="1"/>
  <c r="C267" i="20" s="1"/>
  <c r="C266" i="20" s="1"/>
  <c r="D268" i="20"/>
  <c r="D267" i="20" s="1"/>
  <c r="D266" i="20" s="1"/>
  <c r="D58" i="20"/>
  <c r="D254" i="20"/>
  <c r="C255" i="20"/>
  <c r="C254" i="20" s="1"/>
  <c r="E251" i="20"/>
  <c r="E248" i="20" s="1"/>
  <c r="C224" i="20"/>
  <c r="C223" i="20" s="1"/>
  <c r="D223" i="20"/>
  <c r="H230" i="20"/>
  <c r="C259" i="20"/>
  <c r="C258" i="20" s="1"/>
  <c r="D258" i="20"/>
  <c r="H234" i="20"/>
  <c r="C216" i="20"/>
  <c r="C215" i="20" s="1"/>
  <c r="C232" i="20"/>
  <c r="D237" i="20"/>
  <c r="C238" i="20"/>
  <c r="C237" i="20" s="1"/>
  <c r="D246" i="20"/>
  <c r="C247" i="20"/>
  <c r="C246" i="20" s="1"/>
  <c r="C229" i="20"/>
  <c r="F251" i="20"/>
  <c r="F248" i="20" s="1"/>
  <c r="E226" i="20"/>
  <c r="I261" i="20"/>
  <c r="I260" i="20" s="1"/>
  <c r="C222" i="20"/>
  <c r="C221" i="20" s="1"/>
  <c r="D221" i="20"/>
  <c r="C209" i="20"/>
  <c r="C214" i="20"/>
  <c r="C213" i="20" s="1"/>
  <c r="D251" i="20"/>
  <c r="C252" i="20"/>
  <c r="E219" i="20"/>
  <c r="E207" i="20" s="1"/>
  <c r="C220" i="20"/>
  <c r="C219" i="20" s="1"/>
  <c r="E239" i="20"/>
  <c r="C218" i="20"/>
  <c r="C217" i="20" s="1"/>
  <c r="D217" i="20"/>
  <c r="C227" i="20"/>
  <c r="D226" i="20"/>
  <c r="C233" i="20"/>
  <c r="F239" i="20"/>
  <c r="C253" i="20"/>
  <c r="H261" i="20"/>
  <c r="H260" i="20" s="1"/>
  <c r="C231" i="20"/>
  <c r="D230" i="20"/>
  <c r="H251" i="20"/>
  <c r="H248" i="20" s="1"/>
  <c r="C263" i="20"/>
  <c r="C262" i="20" s="1"/>
  <c r="D262" i="20"/>
  <c r="C210" i="20"/>
  <c r="D70" i="20"/>
  <c r="D77" i="20"/>
  <c r="R189" i="19"/>
  <c r="R188" i="19"/>
  <c r="R187" i="19"/>
  <c r="R186" i="19"/>
  <c r="R185" i="19"/>
  <c r="R184" i="19"/>
  <c r="R183" i="19"/>
  <c r="R182" i="19"/>
  <c r="N182" i="19"/>
  <c r="R181" i="19"/>
  <c r="P181" i="19"/>
  <c r="H263" i="18"/>
  <c r="H262" i="18" s="1"/>
  <c r="H261" i="18" s="1"/>
  <c r="H260" i="18" s="1"/>
  <c r="E263" i="18"/>
  <c r="E262" i="18" s="1"/>
  <c r="E261" i="18" s="1"/>
  <c r="E260" i="18" s="1"/>
  <c r="E259" i="18"/>
  <c r="E258" i="18" s="1"/>
  <c r="J257" i="18"/>
  <c r="J256" i="18" s="1"/>
  <c r="G257" i="18"/>
  <c r="G256" i="18" s="1"/>
  <c r="J253" i="18"/>
  <c r="J252" i="18" s="1"/>
  <c r="I253" i="18"/>
  <c r="I252" i="18" s="1"/>
  <c r="G253" i="18"/>
  <c r="G252" i="18" s="1"/>
  <c r="F253" i="18"/>
  <c r="F252" i="18" s="1"/>
  <c r="E253" i="18"/>
  <c r="E252" i="18" s="1"/>
  <c r="J251" i="18"/>
  <c r="J250" i="18" s="1"/>
  <c r="I251" i="18"/>
  <c r="I250" i="18" s="1"/>
  <c r="G251" i="18"/>
  <c r="G250" i="18" s="1"/>
  <c r="F251" i="18"/>
  <c r="F250" i="18" s="1"/>
  <c r="E251" i="18"/>
  <c r="E250" i="18" s="1"/>
  <c r="J249" i="18"/>
  <c r="J248" i="18" s="1"/>
  <c r="I249" i="18"/>
  <c r="I248" i="18" s="1"/>
  <c r="G249" i="18"/>
  <c r="G248" i="18" s="1"/>
  <c r="F249" i="18"/>
  <c r="F248" i="18" s="1"/>
  <c r="E249" i="18"/>
  <c r="E248" i="18" s="1"/>
  <c r="J247" i="18"/>
  <c r="I247" i="18"/>
  <c r="G247" i="18"/>
  <c r="F247" i="18"/>
  <c r="E247" i="18"/>
  <c r="D247" i="18"/>
  <c r="J246" i="18"/>
  <c r="I246" i="18"/>
  <c r="H246" i="18"/>
  <c r="G246" i="18"/>
  <c r="F246" i="18"/>
  <c r="E246" i="18"/>
  <c r="D246" i="18"/>
  <c r="J243" i="18"/>
  <c r="J242" i="18" s="1"/>
  <c r="I243" i="18"/>
  <c r="I242" i="18" s="1"/>
  <c r="H243" i="18"/>
  <c r="H242" i="18" s="1"/>
  <c r="G243" i="18"/>
  <c r="G242" i="18" s="1"/>
  <c r="F243" i="18"/>
  <c r="F242" i="18" s="1"/>
  <c r="E243" i="18"/>
  <c r="E242" i="18" s="1"/>
  <c r="D243" i="18"/>
  <c r="D242" i="18" s="1"/>
  <c r="J239" i="18"/>
  <c r="J238" i="18" s="1"/>
  <c r="I239" i="18"/>
  <c r="I238" i="18" s="1"/>
  <c r="H239" i="18"/>
  <c r="H238" i="18" s="1"/>
  <c r="G239" i="18"/>
  <c r="G238" i="18" s="1"/>
  <c r="F239" i="18"/>
  <c r="F238" i="18" s="1"/>
  <c r="E239" i="18"/>
  <c r="E238" i="18" s="1"/>
  <c r="D239" i="18"/>
  <c r="D238" i="18" s="1"/>
  <c r="J237" i="18"/>
  <c r="J236" i="18" s="1"/>
  <c r="I237" i="18"/>
  <c r="I236" i="18" s="1"/>
  <c r="H237" i="18"/>
  <c r="H236" i="18" s="1"/>
  <c r="G237" i="18"/>
  <c r="G236" i="18" s="1"/>
  <c r="F237" i="18"/>
  <c r="F236" i="18" s="1"/>
  <c r="E237" i="18"/>
  <c r="E236" i="18" s="1"/>
  <c r="D237" i="18"/>
  <c r="D236" i="18" s="1"/>
  <c r="J234" i="18"/>
  <c r="J233" i="18" s="1"/>
  <c r="I234" i="18"/>
  <c r="I233" i="18" s="1"/>
  <c r="H234" i="18"/>
  <c r="H233" i="18" s="1"/>
  <c r="G234" i="18"/>
  <c r="G233" i="18" s="1"/>
  <c r="F234" i="18"/>
  <c r="F233" i="18" s="1"/>
  <c r="E234" i="18"/>
  <c r="E233" i="18" s="1"/>
  <c r="D234" i="18"/>
  <c r="D233" i="18" s="1"/>
  <c r="J232" i="18"/>
  <c r="I232" i="18"/>
  <c r="H232" i="18"/>
  <c r="G232" i="18"/>
  <c r="F232" i="18"/>
  <c r="E232" i="18"/>
  <c r="D232" i="18"/>
  <c r="J231" i="18"/>
  <c r="I231" i="18"/>
  <c r="H231" i="18"/>
  <c r="G231" i="18"/>
  <c r="F231" i="18"/>
  <c r="E231" i="18"/>
  <c r="D231" i="18"/>
  <c r="J229" i="18"/>
  <c r="I229" i="18"/>
  <c r="H229" i="18"/>
  <c r="G229" i="18"/>
  <c r="F229" i="18"/>
  <c r="E229" i="18"/>
  <c r="D229" i="18"/>
  <c r="J228" i="18"/>
  <c r="I228" i="18"/>
  <c r="H228" i="18"/>
  <c r="G228" i="18"/>
  <c r="F228" i="18"/>
  <c r="E228" i="18"/>
  <c r="D228" i="18"/>
  <c r="J227" i="18"/>
  <c r="I227" i="18"/>
  <c r="H227" i="18"/>
  <c r="G227" i="18"/>
  <c r="F227" i="18"/>
  <c r="E227" i="18"/>
  <c r="D227" i="18"/>
  <c r="J225" i="18"/>
  <c r="I225" i="18"/>
  <c r="H225" i="18"/>
  <c r="G225" i="18"/>
  <c r="F225" i="18"/>
  <c r="E225" i="18"/>
  <c r="D225" i="18"/>
  <c r="J224" i="18"/>
  <c r="I224" i="18"/>
  <c r="H224" i="18"/>
  <c r="G224" i="18"/>
  <c r="F224" i="18"/>
  <c r="E224" i="18"/>
  <c r="D224" i="18"/>
  <c r="J223" i="18"/>
  <c r="I223" i="18"/>
  <c r="H223" i="18"/>
  <c r="G223" i="18"/>
  <c r="F223" i="18"/>
  <c r="E223" i="18"/>
  <c r="D223" i="18"/>
  <c r="J220" i="18"/>
  <c r="J219" i="18" s="1"/>
  <c r="I220" i="18"/>
  <c r="I219" i="18" s="1"/>
  <c r="H220" i="18"/>
  <c r="H219" i="18" s="1"/>
  <c r="G220" i="18"/>
  <c r="G219" i="18" s="1"/>
  <c r="F220" i="18"/>
  <c r="F219" i="18" s="1"/>
  <c r="E220" i="18"/>
  <c r="E219" i="18" s="1"/>
  <c r="D220" i="18"/>
  <c r="D219" i="18" s="1"/>
  <c r="J218" i="18"/>
  <c r="J217" i="18" s="1"/>
  <c r="I218" i="18"/>
  <c r="I217" i="18" s="1"/>
  <c r="H218" i="18"/>
  <c r="H217" i="18" s="1"/>
  <c r="G218" i="18"/>
  <c r="G217" i="18" s="1"/>
  <c r="F218" i="18"/>
  <c r="F217" i="18" s="1"/>
  <c r="E218" i="18"/>
  <c r="E217" i="18" s="1"/>
  <c r="D218" i="18"/>
  <c r="D217" i="18" s="1"/>
  <c r="J216" i="18"/>
  <c r="J215" i="18" s="1"/>
  <c r="I216" i="18"/>
  <c r="I215" i="18" s="1"/>
  <c r="H216" i="18"/>
  <c r="H215" i="18" s="1"/>
  <c r="G216" i="18"/>
  <c r="G215" i="18" s="1"/>
  <c r="F216" i="18"/>
  <c r="F215" i="18" s="1"/>
  <c r="E216" i="18"/>
  <c r="E215" i="18" s="1"/>
  <c r="D216" i="18"/>
  <c r="D215" i="18" s="1"/>
  <c r="J214" i="18"/>
  <c r="J213" i="18" s="1"/>
  <c r="I214" i="18"/>
  <c r="I213" i="18" s="1"/>
  <c r="H214" i="18"/>
  <c r="H213" i="18" s="1"/>
  <c r="G214" i="18"/>
  <c r="G213" i="18" s="1"/>
  <c r="F214" i="18"/>
  <c r="F213" i="18" s="1"/>
  <c r="E214" i="18"/>
  <c r="E213" i="18" s="1"/>
  <c r="D214" i="18"/>
  <c r="D213" i="18" s="1"/>
  <c r="J212" i="18"/>
  <c r="J211" i="18" s="1"/>
  <c r="I212" i="18"/>
  <c r="I211" i="18" s="1"/>
  <c r="H212" i="18"/>
  <c r="H211" i="18" s="1"/>
  <c r="G212" i="18"/>
  <c r="G211" i="18" s="1"/>
  <c r="F212" i="18"/>
  <c r="F211" i="18" s="1"/>
  <c r="E212" i="18"/>
  <c r="E211" i="18" s="1"/>
  <c r="D212" i="18"/>
  <c r="D211" i="18" s="1"/>
  <c r="J210" i="18"/>
  <c r="J209" i="18" s="1"/>
  <c r="I210" i="18"/>
  <c r="I209" i="18" s="1"/>
  <c r="H210" i="18"/>
  <c r="H209" i="18" s="1"/>
  <c r="G210" i="18"/>
  <c r="G209" i="18" s="1"/>
  <c r="F210" i="18"/>
  <c r="F209" i="18" s="1"/>
  <c r="E210" i="18"/>
  <c r="E209" i="18" s="1"/>
  <c r="D210" i="18"/>
  <c r="D209" i="18" s="1"/>
  <c r="J208" i="18"/>
  <c r="J207" i="18" s="1"/>
  <c r="I208" i="18"/>
  <c r="I207" i="18" s="1"/>
  <c r="H208" i="18"/>
  <c r="H207" i="18" s="1"/>
  <c r="G208" i="18"/>
  <c r="G207" i="18" s="1"/>
  <c r="F208" i="18"/>
  <c r="F207" i="18" s="1"/>
  <c r="E208" i="18"/>
  <c r="E207" i="18" s="1"/>
  <c r="D208" i="18"/>
  <c r="D207" i="18" s="1"/>
  <c r="J206" i="18"/>
  <c r="I206" i="18"/>
  <c r="H206" i="18"/>
  <c r="G206" i="18"/>
  <c r="F206" i="18"/>
  <c r="E206" i="18"/>
  <c r="D206" i="18"/>
  <c r="J205" i="18"/>
  <c r="I205" i="18"/>
  <c r="H205" i="18"/>
  <c r="G205" i="18"/>
  <c r="F205" i="18"/>
  <c r="E205" i="18"/>
  <c r="D205" i="18"/>
  <c r="J202" i="18"/>
  <c r="J201" i="18" s="1"/>
  <c r="I202" i="18"/>
  <c r="I201" i="18" s="1"/>
  <c r="H202" i="18"/>
  <c r="H201" i="18" s="1"/>
  <c r="G202" i="18"/>
  <c r="G201" i="18" s="1"/>
  <c r="F202" i="18"/>
  <c r="F201" i="18" s="1"/>
  <c r="E202" i="18"/>
  <c r="E201" i="18" s="1"/>
  <c r="D202" i="18"/>
  <c r="D201" i="18" s="1"/>
  <c r="J200" i="18"/>
  <c r="J199" i="18" s="1"/>
  <c r="I200" i="18"/>
  <c r="I199" i="18" s="1"/>
  <c r="H200" i="18"/>
  <c r="H199" i="18" s="1"/>
  <c r="G200" i="18"/>
  <c r="G199" i="18" s="1"/>
  <c r="F200" i="18"/>
  <c r="F199" i="18" s="1"/>
  <c r="E200" i="18"/>
  <c r="E199" i="18" s="1"/>
  <c r="D200" i="18"/>
  <c r="D199" i="18" s="1"/>
  <c r="J198" i="18"/>
  <c r="J197" i="18" s="1"/>
  <c r="I198" i="18"/>
  <c r="I197" i="18" s="1"/>
  <c r="H198" i="18"/>
  <c r="H197" i="18" s="1"/>
  <c r="G198" i="18"/>
  <c r="G197" i="18" s="1"/>
  <c r="F198" i="18"/>
  <c r="F197" i="18" s="1"/>
  <c r="E198" i="18"/>
  <c r="E197" i="18" s="1"/>
  <c r="D198" i="18"/>
  <c r="D197" i="18" s="1"/>
  <c r="J196" i="18"/>
  <c r="J195" i="18" s="1"/>
  <c r="I196" i="18"/>
  <c r="I195" i="18" s="1"/>
  <c r="H196" i="18"/>
  <c r="H195" i="18" s="1"/>
  <c r="G196" i="18"/>
  <c r="G195" i="18" s="1"/>
  <c r="F196" i="18"/>
  <c r="F195" i="18" s="1"/>
  <c r="E196" i="18"/>
  <c r="E195" i="18" s="1"/>
  <c r="D196" i="18"/>
  <c r="J193" i="18"/>
  <c r="I193" i="18"/>
  <c r="H193" i="18"/>
  <c r="G193" i="18"/>
  <c r="F193" i="18"/>
  <c r="E193" i="18"/>
  <c r="D193" i="18"/>
  <c r="J192" i="18"/>
  <c r="I192" i="18"/>
  <c r="H192" i="18"/>
  <c r="G192" i="18"/>
  <c r="F192" i="18"/>
  <c r="E192" i="18"/>
  <c r="D192" i="18"/>
  <c r="J190" i="18"/>
  <c r="J189" i="18" s="1"/>
  <c r="I190" i="18"/>
  <c r="I189" i="18" s="1"/>
  <c r="H190" i="18"/>
  <c r="H189" i="18" s="1"/>
  <c r="G190" i="18"/>
  <c r="G189" i="18" s="1"/>
  <c r="F190" i="18"/>
  <c r="F189" i="18" s="1"/>
  <c r="E190" i="18"/>
  <c r="E189" i="18" s="1"/>
  <c r="D190" i="18"/>
  <c r="D189" i="18" s="1"/>
  <c r="J188" i="18"/>
  <c r="I188" i="18"/>
  <c r="H188" i="18"/>
  <c r="G188" i="18"/>
  <c r="F188" i="18"/>
  <c r="E188" i="18"/>
  <c r="D188" i="18"/>
  <c r="J187" i="18"/>
  <c r="I187" i="18"/>
  <c r="H187" i="18"/>
  <c r="G187" i="18"/>
  <c r="F187" i="18"/>
  <c r="E187" i="18"/>
  <c r="D187" i="18"/>
  <c r="J186" i="18"/>
  <c r="I186" i="18"/>
  <c r="H186" i="18"/>
  <c r="G186" i="18"/>
  <c r="F186" i="18"/>
  <c r="E186" i="18"/>
  <c r="D186" i="18"/>
  <c r="J185" i="18"/>
  <c r="I185" i="18"/>
  <c r="H185" i="18"/>
  <c r="G185" i="18"/>
  <c r="F185" i="18"/>
  <c r="E185" i="18"/>
  <c r="D185" i="18"/>
  <c r="J184" i="18"/>
  <c r="I184" i="18"/>
  <c r="H184" i="18"/>
  <c r="G184" i="18"/>
  <c r="F184" i="18"/>
  <c r="E184" i="18"/>
  <c r="D184" i="18"/>
  <c r="J182" i="18"/>
  <c r="J181" i="18" s="1"/>
  <c r="I182" i="18"/>
  <c r="I181" i="18" s="1"/>
  <c r="H182" i="18"/>
  <c r="H181" i="18" s="1"/>
  <c r="G182" i="18"/>
  <c r="G181" i="18" s="1"/>
  <c r="F182" i="18"/>
  <c r="F181" i="18" s="1"/>
  <c r="E182" i="18"/>
  <c r="E181" i="18" s="1"/>
  <c r="D182" i="18"/>
  <c r="D181" i="18" s="1"/>
  <c r="J180" i="18"/>
  <c r="J179" i="18" s="1"/>
  <c r="I180" i="18"/>
  <c r="I179" i="18" s="1"/>
  <c r="H180" i="18"/>
  <c r="H179" i="18" s="1"/>
  <c r="G180" i="18"/>
  <c r="G179" i="18" s="1"/>
  <c r="F180" i="18"/>
  <c r="F179" i="18" s="1"/>
  <c r="E180" i="18"/>
  <c r="E179" i="18" s="1"/>
  <c r="D180" i="18"/>
  <c r="J178" i="18"/>
  <c r="I178" i="18"/>
  <c r="H178" i="18"/>
  <c r="G178" i="18"/>
  <c r="F178" i="18"/>
  <c r="E178" i="18"/>
  <c r="D178" i="18"/>
  <c r="J177" i="18"/>
  <c r="I177" i="18"/>
  <c r="H177" i="18"/>
  <c r="G177" i="18"/>
  <c r="F177" i="18"/>
  <c r="E177" i="18"/>
  <c r="D177" i="18"/>
  <c r="J175" i="18"/>
  <c r="I175" i="18"/>
  <c r="H175" i="18"/>
  <c r="G175" i="18"/>
  <c r="F175" i="18"/>
  <c r="E175" i="18"/>
  <c r="D175" i="18"/>
  <c r="J174" i="18"/>
  <c r="I174" i="18"/>
  <c r="H174" i="18"/>
  <c r="G174" i="18"/>
  <c r="F174" i="18"/>
  <c r="E174" i="18"/>
  <c r="D174" i="18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J169" i="18"/>
  <c r="J168" i="18" s="1"/>
  <c r="I169" i="18"/>
  <c r="I168" i="18" s="1"/>
  <c r="H169" i="18"/>
  <c r="H168" i="18" s="1"/>
  <c r="G169" i="18"/>
  <c r="G168" i="18" s="1"/>
  <c r="F169" i="18"/>
  <c r="F168" i="18" s="1"/>
  <c r="E169" i="18"/>
  <c r="E168" i="18" s="1"/>
  <c r="D169" i="18"/>
  <c r="J167" i="18"/>
  <c r="J166" i="18" s="1"/>
  <c r="I167" i="18"/>
  <c r="I166" i="18" s="1"/>
  <c r="H167" i="18"/>
  <c r="H166" i="18" s="1"/>
  <c r="G167" i="18"/>
  <c r="G166" i="18" s="1"/>
  <c r="F167" i="18"/>
  <c r="F166" i="18" s="1"/>
  <c r="E167" i="18"/>
  <c r="E166" i="18" s="1"/>
  <c r="D167" i="18"/>
  <c r="D166" i="18" s="1"/>
  <c r="J165" i="18"/>
  <c r="I165" i="18"/>
  <c r="H165" i="18"/>
  <c r="G165" i="18"/>
  <c r="F165" i="18"/>
  <c r="E165" i="18"/>
  <c r="D165" i="18"/>
  <c r="J164" i="18"/>
  <c r="I164" i="18"/>
  <c r="H164" i="18"/>
  <c r="G164" i="18"/>
  <c r="F164" i="18"/>
  <c r="E164" i="18"/>
  <c r="D164" i="18"/>
  <c r="J163" i="18"/>
  <c r="I163" i="18"/>
  <c r="H163" i="18"/>
  <c r="G163" i="18"/>
  <c r="F163" i="18"/>
  <c r="E163" i="18"/>
  <c r="D163" i="18"/>
  <c r="J161" i="18"/>
  <c r="I161" i="18"/>
  <c r="H161" i="18"/>
  <c r="G161" i="18"/>
  <c r="F161" i="18"/>
  <c r="E161" i="18"/>
  <c r="D161" i="18"/>
  <c r="J160" i="18"/>
  <c r="I160" i="18"/>
  <c r="H160" i="18"/>
  <c r="G160" i="18"/>
  <c r="F160" i="18"/>
  <c r="E160" i="18"/>
  <c r="D160" i="18"/>
  <c r="J157" i="18"/>
  <c r="J156" i="18" s="1"/>
  <c r="I157" i="18"/>
  <c r="I156" i="18" s="1"/>
  <c r="H157" i="18"/>
  <c r="H156" i="18" s="1"/>
  <c r="G157" i="18"/>
  <c r="G156" i="18" s="1"/>
  <c r="F157" i="18"/>
  <c r="F156" i="18" s="1"/>
  <c r="E157" i="18"/>
  <c r="E156" i="18" s="1"/>
  <c r="D157" i="18"/>
  <c r="D156" i="18" s="1"/>
  <c r="J155" i="18"/>
  <c r="J154" i="18" s="1"/>
  <c r="I155" i="18"/>
  <c r="I154" i="18" s="1"/>
  <c r="H155" i="18"/>
  <c r="H154" i="18" s="1"/>
  <c r="G155" i="18"/>
  <c r="G154" i="18" s="1"/>
  <c r="F155" i="18"/>
  <c r="F154" i="18" s="1"/>
  <c r="E155" i="18"/>
  <c r="E154" i="18" s="1"/>
  <c r="D155" i="18"/>
  <c r="D154" i="18" s="1"/>
  <c r="J153" i="18"/>
  <c r="J152" i="18" s="1"/>
  <c r="I153" i="18"/>
  <c r="I152" i="18" s="1"/>
  <c r="H153" i="18"/>
  <c r="H152" i="18" s="1"/>
  <c r="G153" i="18"/>
  <c r="G152" i="18" s="1"/>
  <c r="F153" i="18"/>
  <c r="F152" i="18" s="1"/>
  <c r="E153" i="18"/>
  <c r="E152" i="18" s="1"/>
  <c r="D153" i="18"/>
  <c r="D152" i="18" s="1"/>
  <c r="J151" i="18"/>
  <c r="I151" i="18"/>
  <c r="H151" i="18"/>
  <c r="G151" i="18"/>
  <c r="F151" i="18"/>
  <c r="E151" i="18"/>
  <c r="D151" i="18"/>
  <c r="J150" i="18"/>
  <c r="I150" i="18"/>
  <c r="H150" i="18"/>
  <c r="G150" i="18"/>
  <c r="F150" i="18"/>
  <c r="E150" i="18"/>
  <c r="D150" i="18"/>
  <c r="J149" i="18"/>
  <c r="I149" i="18"/>
  <c r="H149" i="18"/>
  <c r="G149" i="18"/>
  <c r="F149" i="18"/>
  <c r="E149" i="18"/>
  <c r="D149" i="18"/>
  <c r="J147" i="18"/>
  <c r="J146" i="18" s="1"/>
  <c r="I147" i="18"/>
  <c r="I146" i="18" s="1"/>
  <c r="H147" i="18"/>
  <c r="H146" i="18" s="1"/>
  <c r="G147" i="18"/>
  <c r="G146" i="18" s="1"/>
  <c r="F147" i="18"/>
  <c r="F146" i="18" s="1"/>
  <c r="E147" i="18"/>
  <c r="E146" i="18" s="1"/>
  <c r="D147" i="18"/>
  <c r="D146" i="18" s="1"/>
  <c r="J145" i="18"/>
  <c r="J144" i="18" s="1"/>
  <c r="I145" i="18"/>
  <c r="I144" i="18" s="1"/>
  <c r="H145" i="18"/>
  <c r="H144" i="18" s="1"/>
  <c r="G145" i="18"/>
  <c r="G144" i="18" s="1"/>
  <c r="F145" i="18"/>
  <c r="F144" i="18" s="1"/>
  <c r="E145" i="18"/>
  <c r="E144" i="18" s="1"/>
  <c r="D145" i="18"/>
  <c r="J143" i="18"/>
  <c r="J142" i="18" s="1"/>
  <c r="I143" i="18"/>
  <c r="I142" i="18" s="1"/>
  <c r="H143" i="18"/>
  <c r="H142" i="18" s="1"/>
  <c r="G143" i="18"/>
  <c r="G142" i="18" s="1"/>
  <c r="F143" i="18"/>
  <c r="F142" i="18" s="1"/>
  <c r="E143" i="18"/>
  <c r="E142" i="18" s="1"/>
  <c r="D143" i="18"/>
  <c r="D142" i="18" s="1"/>
  <c r="J141" i="18"/>
  <c r="J140" i="18" s="1"/>
  <c r="I141" i="18"/>
  <c r="I140" i="18" s="1"/>
  <c r="H141" i="18"/>
  <c r="H140" i="18" s="1"/>
  <c r="G141" i="18"/>
  <c r="G140" i="18" s="1"/>
  <c r="F141" i="18"/>
  <c r="F140" i="18" s="1"/>
  <c r="E141" i="18"/>
  <c r="E140" i="18" s="1"/>
  <c r="D141" i="18"/>
  <c r="D140" i="18" s="1"/>
  <c r="J139" i="18"/>
  <c r="J138" i="18" s="1"/>
  <c r="I139" i="18"/>
  <c r="I138" i="18" s="1"/>
  <c r="H139" i="18"/>
  <c r="H138" i="18" s="1"/>
  <c r="G139" i="18"/>
  <c r="G138" i="18" s="1"/>
  <c r="F139" i="18"/>
  <c r="F138" i="18" s="1"/>
  <c r="E139" i="18"/>
  <c r="E138" i="18" s="1"/>
  <c r="D139" i="18"/>
  <c r="D138" i="18" s="1"/>
  <c r="J135" i="18"/>
  <c r="J134" i="18" s="1"/>
  <c r="I135" i="18"/>
  <c r="I134" i="18" s="1"/>
  <c r="H135" i="18"/>
  <c r="H134" i="18" s="1"/>
  <c r="G135" i="18"/>
  <c r="G134" i="18" s="1"/>
  <c r="F135" i="18"/>
  <c r="F134" i="18" s="1"/>
  <c r="E135" i="18"/>
  <c r="E134" i="18" s="1"/>
  <c r="D135" i="18"/>
  <c r="D134" i="18" s="1"/>
  <c r="J133" i="18"/>
  <c r="J132" i="18" s="1"/>
  <c r="I133" i="18"/>
  <c r="I132" i="18" s="1"/>
  <c r="H133" i="18"/>
  <c r="H132" i="18" s="1"/>
  <c r="G133" i="18"/>
  <c r="G132" i="18" s="1"/>
  <c r="F133" i="18"/>
  <c r="F132" i="18" s="1"/>
  <c r="E133" i="18"/>
  <c r="E132" i="18" s="1"/>
  <c r="D133" i="18"/>
  <c r="J131" i="18"/>
  <c r="J130" i="18" s="1"/>
  <c r="I131" i="18"/>
  <c r="I130" i="18" s="1"/>
  <c r="H131" i="18"/>
  <c r="H130" i="18" s="1"/>
  <c r="G131" i="18"/>
  <c r="G130" i="18" s="1"/>
  <c r="F131" i="18"/>
  <c r="F130" i="18" s="1"/>
  <c r="E131" i="18"/>
  <c r="E130" i="18" s="1"/>
  <c r="D131" i="18"/>
  <c r="D130" i="18" s="1"/>
  <c r="J129" i="18"/>
  <c r="J128" i="18" s="1"/>
  <c r="I129" i="18"/>
  <c r="I128" i="18" s="1"/>
  <c r="H129" i="18"/>
  <c r="H128" i="18" s="1"/>
  <c r="G129" i="18"/>
  <c r="G128" i="18" s="1"/>
  <c r="F129" i="18"/>
  <c r="F128" i="18" s="1"/>
  <c r="E129" i="18"/>
  <c r="E128" i="18" s="1"/>
  <c r="D129" i="18"/>
  <c r="J127" i="18"/>
  <c r="J126" i="18" s="1"/>
  <c r="I127" i="18"/>
  <c r="I126" i="18" s="1"/>
  <c r="H127" i="18"/>
  <c r="H126" i="18" s="1"/>
  <c r="G127" i="18"/>
  <c r="G126" i="18" s="1"/>
  <c r="F127" i="18"/>
  <c r="F126" i="18" s="1"/>
  <c r="E127" i="18"/>
  <c r="E126" i="18" s="1"/>
  <c r="D127" i="18"/>
  <c r="J125" i="18"/>
  <c r="J124" i="18" s="1"/>
  <c r="I125" i="18"/>
  <c r="I124" i="18" s="1"/>
  <c r="H125" i="18"/>
  <c r="H124" i="18" s="1"/>
  <c r="G125" i="18"/>
  <c r="G124" i="18" s="1"/>
  <c r="F125" i="18"/>
  <c r="F124" i="18" s="1"/>
  <c r="E125" i="18"/>
  <c r="E124" i="18" s="1"/>
  <c r="D125" i="18"/>
  <c r="J123" i="18"/>
  <c r="J122" i="18" s="1"/>
  <c r="I123" i="18"/>
  <c r="I122" i="18" s="1"/>
  <c r="H123" i="18"/>
  <c r="H122" i="18" s="1"/>
  <c r="G123" i="18"/>
  <c r="G122" i="18" s="1"/>
  <c r="F123" i="18"/>
  <c r="F122" i="18" s="1"/>
  <c r="E123" i="18"/>
  <c r="E122" i="18" s="1"/>
  <c r="D123" i="18"/>
  <c r="J121" i="18"/>
  <c r="J120" i="18" s="1"/>
  <c r="I121" i="18"/>
  <c r="I120" i="18" s="1"/>
  <c r="H121" i="18"/>
  <c r="H120" i="18" s="1"/>
  <c r="G121" i="18"/>
  <c r="G120" i="18" s="1"/>
  <c r="F121" i="18"/>
  <c r="F120" i="18" s="1"/>
  <c r="E121" i="18"/>
  <c r="E120" i="18" s="1"/>
  <c r="D121" i="18"/>
  <c r="J118" i="18"/>
  <c r="J117" i="18" s="1"/>
  <c r="I118" i="18"/>
  <c r="I117" i="18" s="1"/>
  <c r="H118" i="18"/>
  <c r="H117" i="18" s="1"/>
  <c r="G118" i="18"/>
  <c r="G117" i="18" s="1"/>
  <c r="F118" i="18"/>
  <c r="F117" i="18" s="1"/>
  <c r="E118" i="18"/>
  <c r="E117" i="18" s="1"/>
  <c r="D118" i="18"/>
  <c r="D117" i="18" s="1"/>
  <c r="J116" i="18"/>
  <c r="J115" i="18" s="1"/>
  <c r="I116" i="18"/>
  <c r="I115" i="18" s="1"/>
  <c r="H116" i="18"/>
  <c r="H115" i="18" s="1"/>
  <c r="G116" i="18"/>
  <c r="G115" i="18" s="1"/>
  <c r="F116" i="18"/>
  <c r="F115" i="18" s="1"/>
  <c r="E116" i="18"/>
  <c r="E115" i="18" s="1"/>
  <c r="D116" i="18"/>
  <c r="D115" i="18" s="1"/>
  <c r="J114" i="18"/>
  <c r="J113" i="18" s="1"/>
  <c r="I114" i="18"/>
  <c r="I113" i="18" s="1"/>
  <c r="H114" i="18"/>
  <c r="H113" i="18" s="1"/>
  <c r="G114" i="18"/>
  <c r="G113" i="18" s="1"/>
  <c r="F114" i="18"/>
  <c r="F113" i="18" s="1"/>
  <c r="E114" i="18"/>
  <c r="E113" i="18" s="1"/>
  <c r="D114" i="18"/>
  <c r="D113" i="18" s="1"/>
  <c r="J112" i="18"/>
  <c r="J111" i="18" s="1"/>
  <c r="I112" i="18"/>
  <c r="I111" i="18" s="1"/>
  <c r="H112" i="18"/>
  <c r="H111" i="18" s="1"/>
  <c r="G112" i="18"/>
  <c r="G111" i="18" s="1"/>
  <c r="F112" i="18"/>
  <c r="F111" i="18" s="1"/>
  <c r="E112" i="18"/>
  <c r="E111" i="18" s="1"/>
  <c r="D112" i="18"/>
  <c r="D111" i="18" s="1"/>
  <c r="J110" i="18"/>
  <c r="J109" i="18" s="1"/>
  <c r="I110" i="18"/>
  <c r="I109" i="18" s="1"/>
  <c r="H110" i="18"/>
  <c r="H109" i="18" s="1"/>
  <c r="G110" i="18"/>
  <c r="G109" i="18" s="1"/>
  <c r="F110" i="18"/>
  <c r="F109" i="18" s="1"/>
  <c r="E110" i="18"/>
  <c r="E109" i="18" s="1"/>
  <c r="D110" i="18"/>
  <c r="D109" i="18" s="1"/>
  <c r="J107" i="18"/>
  <c r="I107" i="18"/>
  <c r="H107" i="18"/>
  <c r="G107" i="18"/>
  <c r="F107" i="18"/>
  <c r="E107" i="18"/>
  <c r="D107" i="18"/>
  <c r="J106" i="18"/>
  <c r="I106" i="18"/>
  <c r="H106" i="18"/>
  <c r="G106" i="18"/>
  <c r="F106" i="18"/>
  <c r="E106" i="18"/>
  <c r="D106" i="18"/>
  <c r="J105" i="18"/>
  <c r="I105" i="18"/>
  <c r="H105" i="18"/>
  <c r="G105" i="18"/>
  <c r="F105" i="18"/>
  <c r="E105" i="18"/>
  <c r="D105" i="18"/>
  <c r="J102" i="18"/>
  <c r="J101" i="18" s="1"/>
  <c r="I102" i="18"/>
  <c r="I101" i="18" s="1"/>
  <c r="H102" i="18"/>
  <c r="H101" i="18" s="1"/>
  <c r="G102" i="18"/>
  <c r="G101" i="18" s="1"/>
  <c r="F102" i="18"/>
  <c r="F101" i="18" s="1"/>
  <c r="E102" i="18"/>
  <c r="E101" i="18" s="1"/>
  <c r="D102" i="18"/>
  <c r="D101" i="18" s="1"/>
  <c r="J100" i="18"/>
  <c r="J99" i="18" s="1"/>
  <c r="I100" i="18"/>
  <c r="I99" i="18" s="1"/>
  <c r="H100" i="18"/>
  <c r="H99" i="18" s="1"/>
  <c r="G100" i="18"/>
  <c r="G99" i="18" s="1"/>
  <c r="F100" i="18"/>
  <c r="F99" i="18" s="1"/>
  <c r="E100" i="18"/>
  <c r="E99" i="18" s="1"/>
  <c r="D100" i="18"/>
  <c r="D99" i="18" s="1"/>
  <c r="J98" i="18"/>
  <c r="J97" i="18" s="1"/>
  <c r="I98" i="18"/>
  <c r="I97" i="18" s="1"/>
  <c r="H98" i="18"/>
  <c r="H97" i="18" s="1"/>
  <c r="G98" i="18"/>
  <c r="G97" i="18" s="1"/>
  <c r="F98" i="18"/>
  <c r="F97" i="18" s="1"/>
  <c r="E98" i="18"/>
  <c r="E97" i="18" s="1"/>
  <c r="D98" i="18"/>
  <c r="D97" i="18" s="1"/>
  <c r="J96" i="18"/>
  <c r="J95" i="18" s="1"/>
  <c r="I96" i="18"/>
  <c r="I95" i="18" s="1"/>
  <c r="H96" i="18"/>
  <c r="H95" i="18" s="1"/>
  <c r="G96" i="18"/>
  <c r="G95" i="18" s="1"/>
  <c r="F96" i="18"/>
  <c r="F95" i="18" s="1"/>
  <c r="E96" i="18"/>
  <c r="E95" i="18" s="1"/>
  <c r="D96" i="18"/>
  <c r="J94" i="18"/>
  <c r="J93" i="18" s="1"/>
  <c r="I94" i="18"/>
  <c r="I93" i="18" s="1"/>
  <c r="H94" i="18"/>
  <c r="H93" i="18" s="1"/>
  <c r="G94" i="18"/>
  <c r="G93" i="18" s="1"/>
  <c r="F94" i="18"/>
  <c r="F93" i="18" s="1"/>
  <c r="E94" i="18"/>
  <c r="E93" i="18" s="1"/>
  <c r="D94" i="18"/>
  <c r="D93" i="18" s="1"/>
  <c r="J91" i="18"/>
  <c r="J90" i="18" s="1"/>
  <c r="I91" i="18"/>
  <c r="I90" i="18" s="1"/>
  <c r="H91" i="18"/>
  <c r="H90" i="18" s="1"/>
  <c r="G91" i="18"/>
  <c r="G90" i="18" s="1"/>
  <c r="F91" i="18"/>
  <c r="F90" i="18" s="1"/>
  <c r="E91" i="18"/>
  <c r="E90" i="18" s="1"/>
  <c r="D91" i="18"/>
  <c r="D90" i="18" s="1"/>
  <c r="J89" i="18"/>
  <c r="J88" i="18" s="1"/>
  <c r="I89" i="18"/>
  <c r="I88" i="18" s="1"/>
  <c r="H89" i="18"/>
  <c r="H88" i="18" s="1"/>
  <c r="G89" i="18"/>
  <c r="G88" i="18" s="1"/>
  <c r="F89" i="18"/>
  <c r="F88" i="18" s="1"/>
  <c r="E89" i="18"/>
  <c r="E88" i="18" s="1"/>
  <c r="D89" i="18"/>
  <c r="J87" i="18"/>
  <c r="J86" i="18" s="1"/>
  <c r="I87" i="18"/>
  <c r="I86" i="18" s="1"/>
  <c r="H87" i="18"/>
  <c r="H86" i="18" s="1"/>
  <c r="G87" i="18"/>
  <c r="G86" i="18" s="1"/>
  <c r="F87" i="18"/>
  <c r="F86" i="18" s="1"/>
  <c r="E87" i="18"/>
  <c r="E86" i="18" s="1"/>
  <c r="D87" i="18"/>
  <c r="D86" i="18" s="1"/>
  <c r="J85" i="18"/>
  <c r="J84" i="18" s="1"/>
  <c r="I85" i="18"/>
  <c r="I84" i="18" s="1"/>
  <c r="H85" i="18"/>
  <c r="H84" i="18" s="1"/>
  <c r="G85" i="18"/>
  <c r="G84" i="18" s="1"/>
  <c r="F85" i="18"/>
  <c r="F84" i="18" s="1"/>
  <c r="E85" i="18"/>
  <c r="E84" i="18" s="1"/>
  <c r="D85" i="18"/>
  <c r="J83" i="18"/>
  <c r="J82" i="18" s="1"/>
  <c r="I83" i="18"/>
  <c r="I82" i="18" s="1"/>
  <c r="H83" i="18"/>
  <c r="H82" i="18" s="1"/>
  <c r="G83" i="18"/>
  <c r="G82" i="18" s="1"/>
  <c r="F83" i="18"/>
  <c r="F82" i="18" s="1"/>
  <c r="E83" i="18"/>
  <c r="E82" i="18" s="1"/>
  <c r="D83" i="18"/>
  <c r="D82" i="18" s="1"/>
  <c r="J81" i="18"/>
  <c r="J80" i="18" s="1"/>
  <c r="I81" i="18"/>
  <c r="I80" i="18" s="1"/>
  <c r="H81" i="18"/>
  <c r="H80" i="18" s="1"/>
  <c r="G81" i="18"/>
  <c r="G80" i="18" s="1"/>
  <c r="F81" i="18"/>
  <c r="F80" i="18" s="1"/>
  <c r="E81" i="18"/>
  <c r="E80" i="18" s="1"/>
  <c r="D81" i="18"/>
  <c r="J79" i="18"/>
  <c r="J78" i="18" s="1"/>
  <c r="I79" i="18"/>
  <c r="I78" i="18" s="1"/>
  <c r="H79" i="18"/>
  <c r="H78" i="18" s="1"/>
  <c r="G79" i="18"/>
  <c r="G78" i="18" s="1"/>
  <c r="F79" i="18"/>
  <c r="F78" i="18" s="1"/>
  <c r="E79" i="18"/>
  <c r="E78" i="18" s="1"/>
  <c r="D79" i="18"/>
  <c r="J77" i="18"/>
  <c r="J76" i="18" s="1"/>
  <c r="I77" i="18"/>
  <c r="I76" i="18" s="1"/>
  <c r="H77" i="18"/>
  <c r="H76" i="18" s="1"/>
  <c r="G77" i="18"/>
  <c r="G76" i="18" s="1"/>
  <c r="F77" i="18"/>
  <c r="F76" i="18" s="1"/>
  <c r="E77" i="18"/>
  <c r="E76" i="18" s="1"/>
  <c r="D77" i="18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J72" i="18"/>
  <c r="J71" i="18" s="1"/>
  <c r="I72" i="18"/>
  <c r="I71" i="18" s="1"/>
  <c r="H72" i="18"/>
  <c r="H71" i="18" s="1"/>
  <c r="G72" i="18"/>
  <c r="G71" i="18" s="1"/>
  <c r="F72" i="18"/>
  <c r="F71" i="18" s="1"/>
  <c r="E72" i="18"/>
  <c r="E71" i="18" s="1"/>
  <c r="D72" i="18"/>
  <c r="D71" i="18" s="1"/>
  <c r="J70" i="18"/>
  <c r="I70" i="18"/>
  <c r="H70" i="18"/>
  <c r="G70" i="18"/>
  <c r="F70" i="18"/>
  <c r="E70" i="18"/>
  <c r="D70" i="18"/>
  <c r="J69" i="18"/>
  <c r="I69" i="18"/>
  <c r="H69" i="18"/>
  <c r="G69" i="18"/>
  <c r="F69" i="18"/>
  <c r="E69" i="18"/>
  <c r="D69" i="18"/>
  <c r="J68" i="18"/>
  <c r="I68" i="18"/>
  <c r="H68" i="18"/>
  <c r="G68" i="18"/>
  <c r="F68" i="18"/>
  <c r="E68" i="18"/>
  <c r="D68" i="18"/>
  <c r="J65" i="18"/>
  <c r="J64" i="18" s="1"/>
  <c r="I65" i="18"/>
  <c r="I64" i="18" s="1"/>
  <c r="H65" i="18"/>
  <c r="H64" i="18" s="1"/>
  <c r="G65" i="18"/>
  <c r="G64" i="18" s="1"/>
  <c r="F65" i="18"/>
  <c r="F64" i="18" s="1"/>
  <c r="E65" i="18"/>
  <c r="E64" i="18" s="1"/>
  <c r="D65" i="18"/>
  <c r="J63" i="18"/>
  <c r="I63" i="18"/>
  <c r="H63" i="18"/>
  <c r="G63" i="18"/>
  <c r="F63" i="18"/>
  <c r="E63" i="18"/>
  <c r="D63" i="18"/>
  <c r="J62" i="18"/>
  <c r="I62" i="18"/>
  <c r="H62" i="18"/>
  <c r="G62" i="18"/>
  <c r="F62" i="18"/>
  <c r="E62" i="18"/>
  <c r="D62" i="18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J58" i="18"/>
  <c r="J57" i="18" s="1"/>
  <c r="I58" i="18"/>
  <c r="I57" i="18" s="1"/>
  <c r="H58" i="18"/>
  <c r="H57" i="18" s="1"/>
  <c r="G58" i="18"/>
  <c r="G57" i="18" s="1"/>
  <c r="F58" i="18"/>
  <c r="F57" i="18" s="1"/>
  <c r="E58" i="18"/>
  <c r="E57" i="18" s="1"/>
  <c r="D58" i="18"/>
  <c r="D57" i="18" s="1"/>
  <c r="J56" i="18"/>
  <c r="J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J52" i="18"/>
  <c r="I52" i="18"/>
  <c r="H52" i="18"/>
  <c r="G52" i="18"/>
  <c r="F52" i="18"/>
  <c r="E52" i="18"/>
  <c r="D52" i="18"/>
  <c r="J51" i="18"/>
  <c r="I51" i="18"/>
  <c r="H51" i="18"/>
  <c r="G51" i="18"/>
  <c r="F51" i="18"/>
  <c r="E51" i="18"/>
  <c r="D51" i="18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F48" i="18"/>
  <c r="E48" i="18"/>
  <c r="D48" i="18"/>
  <c r="J47" i="18"/>
  <c r="I47" i="18"/>
  <c r="H47" i="18"/>
  <c r="G47" i="18"/>
  <c r="F47" i="18"/>
  <c r="E47" i="18"/>
  <c r="D47" i="18"/>
  <c r="J46" i="18"/>
  <c r="I46" i="18"/>
  <c r="H46" i="18"/>
  <c r="G46" i="18"/>
  <c r="F46" i="18"/>
  <c r="E46" i="18"/>
  <c r="D46" i="18"/>
  <c r="J45" i="18"/>
  <c r="I45" i="18"/>
  <c r="H45" i="18"/>
  <c r="G45" i="18"/>
  <c r="F45" i="18"/>
  <c r="E45" i="18"/>
  <c r="D45" i="18"/>
  <c r="J42" i="18"/>
  <c r="J41" i="18" s="1"/>
  <c r="I42" i="18"/>
  <c r="I41" i="18" s="1"/>
  <c r="H42" i="18"/>
  <c r="H41" i="18" s="1"/>
  <c r="G42" i="18"/>
  <c r="G41" i="18" s="1"/>
  <c r="F42" i="18"/>
  <c r="F41" i="18" s="1"/>
  <c r="E42" i="18"/>
  <c r="E41" i="18" s="1"/>
  <c r="D42" i="18"/>
  <c r="D41" i="18" s="1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6" i="18"/>
  <c r="I36" i="18"/>
  <c r="H36" i="18"/>
  <c r="G36" i="18"/>
  <c r="F36" i="18"/>
  <c r="E36" i="18"/>
  <c r="D36" i="18"/>
  <c r="J35" i="18"/>
  <c r="I35" i="18"/>
  <c r="H35" i="18"/>
  <c r="G35" i="18"/>
  <c r="F35" i="18"/>
  <c r="E35" i="18"/>
  <c r="D35" i="18"/>
  <c r="J34" i="18"/>
  <c r="I34" i="18"/>
  <c r="H34" i="18"/>
  <c r="G34" i="18"/>
  <c r="F34" i="18"/>
  <c r="E34" i="18"/>
  <c r="D34" i="18"/>
  <c r="J33" i="18"/>
  <c r="I33" i="18"/>
  <c r="H33" i="18"/>
  <c r="G33" i="18"/>
  <c r="F33" i="18"/>
  <c r="E33" i="18"/>
  <c r="D33" i="18"/>
  <c r="J31" i="18"/>
  <c r="I31" i="18"/>
  <c r="H31" i="18"/>
  <c r="G31" i="18"/>
  <c r="F31" i="18"/>
  <c r="E31" i="18"/>
  <c r="D31" i="18"/>
  <c r="J30" i="18"/>
  <c r="I30" i="18"/>
  <c r="H30" i="18"/>
  <c r="G30" i="18"/>
  <c r="F30" i="18"/>
  <c r="E30" i="18"/>
  <c r="D30" i="18"/>
  <c r="J28" i="18"/>
  <c r="J27" i="18" s="1"/>
  <c r="I28" i="18"/>
  <c r="I27" i="18" s="1"/>
  <c r="H28" i="18"/>
  <c r="H27" i="18" s="1"/>
  <c r="G28" i="18"/>
  <c r="F28" i="18"/>
  <c r="F27" i="18" s="1"/>
  <c r="E28" i="18"/>
  <c r="E27" i="18" s="1"/>
  <c r="D28" i="18"/>
  <c r="D27" i="18" s="1"/>
  <c r="J26" i="18"/>
  <c r="I26" i="18"/>
  <c r="H26" i="18"/>
  <c r="G26" i="18"/>
  <c r="F26" i="18"/>
  <c r="E26" i="18"/>
  <c r="D26" i="18"/>
  <c r="J25" i="18"/>
  <c r="I25" i="18"/>
  <c r="H25" i="18"/>
  <c r="G25" i="18"/>
  <c r="F25" i="18"/>
  <c r="E25" i="18"/>
  <c r="D25" i="18"/>
  <c r="J22" i="18"/>
  <c r="I22" i="18"/>
  <c r="H22" i="18"/>
  <c r="G22" i="18"/>
  <c r="F22" i="18"/>
  <c r="E22" i="18"/>
  <c r="D22" i="18"/>
  <c r="J21" i="18"/>
  <c r="I21" i="18"/>
  <c r="H21" i="18"/>
  <c r="G21" i="18"/>
  <c r="F21" i="18"/>
  <c r="E21" i="18"/>
  <c r="D21" i="18"/>
  <c r="J19" i="18"/>
  <c r="J18" i="18" s="1"/>
  <c r="I19" i="18"/>
  <c r="I18" i="18" s="1"/>
  <c r="H19" i="18"/>
  <c r="H18" i="18" s="1"/>
  <c r="G19" i="18"/>
  <c r="F19" i="18"/>
  <c r="F18" i="18" s="1"/>
  <c r="E19" i="18"/>
  <c r="E18" i="18" s="1"/>
  <c r="D19" i="18"/>
  <c r="D18" i="18" s="1"/>
  <c r="J16" i="18"/>
  <c r="J15" i="18" s="1"/>
  <c r="J14" i="18" s="1"/>
  <c r="I16" i="18"/>
  <c r="I15" i="18" s="1"/>
  <c r="I14" i="18" s="1"/>
  <c r="H16" i="18"/>
  <c r="H15" i="18" s="1"/>
  <c r="H14" i="18" s="1"/>
  <c r="G16" i="18"/>
  <c r="F16" i="18"/>
  <c r="F15" i="18" s="1"/>
  <c r="F14" i="18" s="1"/>
  <c r="E16" i="18"/>
  <c r="E15" i="18" s="1"/>
  <c r="E14" i="18" s="1"/>
  <c r="D16" i="18"/>
  <c r="D15" i="18" s="1"/>
  <c r="D14" i="18" s="1"/>
  <c r="J13" i="18"/>
  <c r="J12" i="18" s="1"/>
  <c r="J11" i="18" s="1"/>
  <c r="I13" i="18"/>
  <c r="I12" i="18" s="1"/>
  <c r="I11" i="18" s="1"/>
  <c r="H13" i="18"/>
  <c r="H12" i="18" s="1"/>
  <c r="H11" i="18" s="1"/>
  <c r="G13" i="18"/>
  <c r="F13" i="18"/>
  <c r="F12" i="18" s="1"/>
  <c r="F11" i="18" s="1"/>
  <c r="E13" i="18"/>
  <c r="E12" i="18" s="1"/>
  <c r="E11" i="18" s="1"/>
  <c r="D13" i="18"/>
  <c r="D12" i="18" s="1"/>
  <c r="D11" i="18" s="1"/>
  <c r="J162" i="20" l="1"/>
  <c r="C140" i="23"/>
  <c r="C270" i="23" s="1"/>
  <c r="N175" i="24" s="1"/>
  <c r="C22" i="20"/>
  <c r="C19" i="20" s="1"/>
  <c r="J25" i="20"/>
  <c r="D162" i="20"/>
  <c r="D39" i="20"/>
  <c r="J176" i="20"/>
  <c r="E162" i="20"/>
  <c r="I162" i="20"/>
  <c r="G25" i="20"/>
  <c r="G10" i="20" s="1"/>
  <c r="C71" i="20"/>
  <c r="C70" i="20" s="1"/>
  <c r="C14" i="20"/>
  <c r="C26" i="20"/>
  <c r="C166" i="20"/>
  <c r="E25" i="20"/>
  <c r="E10" i="20" s="1"/>
  <c r="H25" i="20"/>
  <c r="H10" i="20" s="1"/>
  <c r="C65" i="20"/>
  <c r="C58" i="20" s="1"/>
  <c r="E141" i="20"/>
  <c r="G57" i="20"/>
  <c r="H176" i="20"/>
  <c r="F57" i="20"/>
  <c r="C112" i="20"/>
  <c r="G162" i="20"/>
  <c r="F25" i="20"/>
  <c r="F10" i="20" s="1"/>
  <c r="C108" i="20"/>
  <c r="C107" i="20" s="1"/>
  <c r="I176" i="20"/>
  <c r="E57" i="20"/>
  <c r="J57" i="20"/>
  <c r="D25" i="20"/>
  <c r="D261" i="20"/>
  <c r="D260" i="20" s="1"/>
  <c r="C31" i="20"/>
  <c r="C48" i="20"/>
  <c r="C47" i="20" s="1"/>
  <c r="C34" i="20"/>
  <c r="I57" i="20"/>
  <c r="C40" i="20"/>
  <c r="C39" i="20" s="1"/>
  <c r="J10" i="20"/>
  <c r="D248" i="20"/>
  <c r="C77" i="20"/>
  <c r="D141" i="20"/>
  <c r="J225" i="20"/>
  <c r="J140" i="20" s="1"/>
  <c r="C123" i="20"/>
  <c r="C96" i="20"/>
  <c r="F176" i="20"/>
  <c r="I10" i="20"/>
  <c r="F225" i="20"/>
  <c r="C152" i="20"/>
  <c r="C141" i="20" s="1"/>
  <c r="E176" i="20"/>
  <c r="C163" i="20"/>
  <c r="D207" i="20"/>
  <c r="H57" i="20"/>
  <c r="G225" i="20"/>
  <c r="C195" i="20"/>
  <c r="C180" i="20"/>
  <c r="C187" i="20"/>
  <c r="D176" i="20"/>
  <c r="C198" i="20"/>
  <c r="C226" i="20"/>
  <c r="C177" i="20"/>
  <c r="C234" i="20"/>
  <c r="H225" i="20"/>
  <c r="I225" i="20"/>
  <c r="G176" i="20"/>
  <c r="E225" i="20"/>
  <c r="C208" i="20"/>
  <c r="C207" i="20" s="1"/>
  <c r="C230" i="20"/>
  <c r="D225" i="20"/>
  <c r="C239" i="20"/>
  <c r="D239" i="20"/>
  <c r="C261" i="20"/>
  <c r="C260" i="20" s="1"/>
  <c r="C251" i="20"/>
  <c r="C248" i="20" s="1"/>
  <c r="D57" i="20"/>
  <c r="E241" i="18"/>
  <c r="E240" i="18" s="1"/>
  <c r="E235" i="18" s="1"/>
  <c r="F241" i="18"/>
  <c r="F240" i="18" s="1"/>
  <c r="D241" i="18"/>
  <c r="J241" i="18"/>
  <c r="J240" i="18" s="1"/>
  <c r="G241" i="18"/>
  <c r="G240" i="18" s="1"/>
  <c r="G235" i="18" s="1"/>
  <c r="I241" i="18"/>
  <c r="I240" i="18" s="1"/>
  <c r="I235" i="18" s="1"/>
  <c r="H241" i="18"/>
  <c r="H240" i="18" s="1"/>
  <c r="E257" i="18"/>
  <c r="E256" i="18" s="1"/>
  <c r="F259" i="18"/>
  <c r="F258" i="18" s="1"/>
  <c r="F263" i="18"/>
  <c r="F262" i="18" s="1"/>
  <c r="F261" i="18" s="1"/>
  <c r="F260" i="18" s="1"/>
  <c r="F257" i="18"/>
  <c r="F256" i="18" s="1"/>
  <c r="F255" i="18" s="1"/>
  <c r="F254" i="18" s="1"/>
  <c r="G259" i="18"/>
  <c r="G258" i="18" s="1"/>
  <c r="G255" i="18" s="1"/>
  <c r="G254" i="18" s="1"/>
  <c r="G263" i="18"/>
  <c r="G262" i="18" s="1"/>
  <c r="G261" i="18" s="1"/>
  <c r="G260" i="18" s="1"/>
  <c r="I259" i="18"/>
  <c r="I258" i="18" s="1"/>
  <c r="I263" i="18"/>
  <c r="I262" i="18" s="1"/>
  <c r="I261" i="18" s="1"/>
  <c r="I260" i="18" s="1"/>
  <c r="I257" i="18"/>
  <c r="I256" i="18" s="1"/>
  <c r="I255" i="18" s="1"/>
  <c r="I254" i="18" s="1"/>
  <c r="J259" i="18"/>
  <c r="J258" i="18" s="1"/>
  <c r="J255" i="18" s="1"/>
  <c r="J254" i="18" s="1"/>
  <c r="J263" i="18"/>
  <c r="J262" i="18" s="1"/>
  <c r="J261" i="18" s="1"/>
  <c r="J260" i="18" s="1"/>
  <c r="F235" i="18"/>
  <c r="J235" i="18"/>
  <c r="H235" i="18"/>
  <c r="F20" i="18"/>
  <c r="F17" i="18" s="1"/>
  <c r="J20" i="18"/>
  <c r="J17" i="18" s="1"/>
  <c r="I159" i="18"/>
  <c r="E230" i="18"/>
  <c r="I230" i="18"/>
  <c r="I245" i="18"/>
  <c r="I244" i="18" s="1"/>
  <c r="F204" i="18"/>
  <c r="F203" i="18" s="1"/>
  <c r="J204" i="18"/>
  <c r="J203" i="18" s="1"/>
  <c r="G204" i="18"/>
  <c r="G203" i="18" s="1"/>
  <c r="F191" i="18"/>
  <c r="I226" i="18"/>
  <c r="H230" i="18"/>
  <c r="G245" i="18"/>
  <c r="G244" i="18" s="1"/>
  <c r="D173" i="18"/>
  <c r="H173" i="18"/>
  <c r="D61" i="18"/>
  <c r="H61" i="18"/>
  <c r="H54" i="18" s="1"/>
  <c r="G148" i="18"/>
  <c r="G137" i="18" s="1"/>
  <c r="D245" i="18"/>
  <c r="I24" i="18"/>
  <c r="I222" i="18"/>
  <c r="G226" i="18"/>
  <c r="H226" i="18"/>
  <c r="H29" i="18"/>
  <c r="E20" i="18"/>
  <c r="E17" i="18" s="1"/>
  <c r="I20" i="18"/>
  <c r="I17" i="18" s="1"/>
  <c r="F29" i="18"/>
  <c r="J29" i="18"/>
  <c r="E108" i="18"/>
  <c r="I108" i="18"/>
  <c r="G176" i="18"/>
  <c r="H191" i="18"/>
  <c r="F222" i="18"/>
  <c r="J222" i="18"/>
  <c r="E245" i="18"/>
  <c r="E244" i="18" s="1"/>
  <c r="D24" i="18"/>
  <c r="H24" i="18"/>
  <c r="J108" i="18"/>
  <c r="D148" i="18"/>
  <c r="H148" i="18"/>
  <c r="H137" i="18" s="1"/>
  <c r="F159" i="18"/>
  <c r="J159" i="18"/>
  <c r="D162" i="18"/>
  <c r="F173" i="18"/>
  <c r="D176" i="18"/>
  <c r="H176" i="18"/>
  <c r="D230" i="18"/>
  <c r="H32" i="18"/>
  <c r="G38" i="18"/>
  <c r="G37" i="18" s="1"/>
  <c r="E104" i="18"/>
  <c r="E103" i="18" s="1"/>
  <c r="I104" i="18"/>
  <c r="I103" i="18" s="1"/>
  <c r="I162" i="18"/>
  <c r="E222" i="18"/>
  <c r="F226" i="18"/>
  <c r="J226" i="18"/>
  <c r="I29" i="18"/>
  <c r="C13" i="18"/>
  <c r="C12" i="18" s="1"/>
  <c r="C11" i="18" s="1"/>
  <c r="E29" i="18"/>
  <c r="F24" i="18"/>
  <c r="J24" i="18"/>
  <c r="C26" i="18"/>
  <c r="D38" i="18"/>
  <c r="D37" i="18" s="1"/>
  <c r="H38" i="18"/>
  <c r="H37" i="18" s="1"/>
  <c r="G61" i="18"/>
  <c r="G54" i="18" s="1"/>
  <c r="G67" i="18"/>
  <c r="G66" i="18" s="1"/>
  <c r="G119" i="18"/>
  <c r="I148" i="18"/>
  <c r="I137" i="18" s="1"/>
  <c r="E159" i="18"/>
  <c r="G173" i="18"/>
  <c r="G222" i="18"/>
  <c r="G44" i="18"/>
  <c r="G43" i="18" s="1"/>
  <c r="G104" i="18"/>
  <c r="G103" i="18" s="1"/>
  <c r="C145" i="18"/>
  <c r="C144" i="18" s="1"/>
  <c r="G162" i="18"/>
  <c r="H222" i="18"/>
  <c r="E226" i="18"/>
  <c r="C125" i="18"/>
  <c r="C124" i="18" s="1"/>
  <c r="J183" i="18"/>
  <c r="G191" i="18"/>
  <c r="D20" i="18"/>
  <c r="D17" i="18" s="1"/>
  <c r="H20" i="18"/>
  <c r="H17" i="18" s="1"/>
  <c r="E38" i="18"/>
  <c r="E37" i="18" s="1"/>
  <c r="I38" i="18"/>
  <c r="I37" i="18" s="1"/>
  <c r="E61" i="18"/>
  <c r="E54" i="18" s="1"/>
  <c r="I61" i="18"/>
  <c r="I54" i="18" s="1"/>
  <c r="C89" i="18"/>
  <c r="C88" i="18" s="1"/>
  <c r="C121" i="18"/>
  <c r="C120" i="18" s="1"/>
  <c r="D159" i="18"/>
  <c r="H159" i="18"/>
  <c r="H162" i="18"/>
  <c r="C169" i="18"/>
  <c r="C168" i="18" s="1"/>
  <c r="J191" i="18"/>
  <c r="D222" i="18"/>
  <c r="F230" i="18"/>
  <c r="J230" i="18"/>
  <c r="D32" i="18"/>
  <c r="F104" i="18"/>
  <c r="F103" i="18" s="1"/>
  <c r="F108" i="18"/>
  <c r="C133" i="18"/>
  <c r="C132" i="18" s="1"/>
  <c r="E162" i="18"/>
  <c r="E173" i="18"/>
  <c r="I173" i="18"/>
  <c r="J173" i="18"/>
  <c r="F176" i="18"/>
  <c r="J176" i="18"/>
  <c r="G183" i="18"/>
  <c r="C185" i="18"/>
  <c r="F183" i="18"/>
  <c r="G194" i="18"/>
  <c r="D226" i="18"/>
  <c r="G230" i="18"/>
  <c r="J245" i="18"/>
  <c r="J244" i="18" s="1"/>
  <c r="E24" i="18"/>
  <c r="D29" i="18"/>
  <c r="E32" i="18"/>
  <c r="I32" i="18"/>
  <c r="F32" i="18"/>
  <c r="J32" i="18"/>
  <c r="C35" i="18"/>
  <c r="G108" i="18"/>
  <c r="C129" i="18"/>
  <c r="C128" i="18" s="1"/>
  <c r="G159" i="18"/>
  <c r="E194" i="18"/>
  <c r="I194" i="18"/>
  <c r="C225" i="18"/>
  <c r="C16" i="18"/>
  <c r="C15" i="18" s="1"/>
  <c r="C14" i="18" s="1"/>
  <c r="C21" i="18"/>
  <c r="C36" i="18"/>
  <c r="C45" i="18"/>
  <c r="H44" i="18"/>
  <c r="H43" i="18" s="1"/>
  <c r="E44" i="18"/>
  <c r="E43" i="18" s="1"/>
  <c r="I44" i="18"/>
  <c r="I43" i="18" s="1"/>
  <c r="C49" i="18"/>
  <c r="G92" i="18"/>
  <c r="D108" i="18"/>
  <c r="C25" i="18"/>
  <c r="C28" i="18"/>
  <c r="C27" i="18" s="1"/>
  <c r="C31" i="18"/>
  <c r="C34" i="18"/>
  <c r="F38" i="18"/>
  <c r="F37" i="18" s="1"/>
  <c r="J38" i="18"/>
  <c r="J37" i="18" s="1"/>
  <c r="F44" i="18"/>
  <c r="F43" i="18" s="1"/>
  <c r="J44" i="18"/>
  <c r="J43" i="18" s="1"/>
  <c r="F67" i="18"/>
  <c r="F66" i="18" s="1"/>
  <c r="J67" i="18"/>
  <c r="J66" i="18" s="1"/>
  <c r="I73" i="18"/>
  <c r="G73" i="18"/>
  <c r="I119" i="18"/>
  <c r="E255" i="18"/>
  <c r="E254" i="18" s="1"/>
  <c r="C19" i="18"/>
  <c r="C18" i="18" s="1"/>
  <c r="C22" i="18"/>
  <c r="C30" i="18"/>
  <c r="C33" i="18"/>
  <c r="H108" i="18"/>
  <c r="C69" i="18"/>
  <c r="H67" i="18"/>
  <c r="H66" i="18" s="1"/>
  <c r="C77" i="18"/>
  <c r="C76" i="18" s="1"/>
  <c r="C149" i="18"/>
  <c r="F148" i="18"/>
  <c r="F137" i="18" s="1"/>
  <c r="J148" i="18"/>
  <c r="J137" i="18" s="1"/>
  <c r="C153" i="18"/>
  <c r="C152" i="18" s="1"/>
  <c r="F162" i="18"/>
  <c r="J162" i="18"/>
  <c r="C165" i="18"/>
  <c r="D168" i="18"/>
  <c r="E176" i="18"/>
  <c r="I176" i="18"/>
  <c r="C193" i="18"/>
  <c r="C196" i="18"/>
  <c r="C195" i="18" s="1"/>
  <c r="H204" i="18"/>
  <c r="H203" i="18" s="1"/>
  <c r="E204" i="18"/>
  <c r="E203" i="18" s="1"/>
  <c r="I204" i="18"/>
  <c r="I203" i="18" s="1"/>
  <c r="C229" i="18"/>
  <c r="F245" i="18"/>
  <c r="F244" i="18" s="1"/>
  <c r="F61" i="18"/>
  <c r="F54" i="18" s="1"/>
  <c r="J61" i="18"/>
  <c r="J54" i="18" s="1"/>
  <c r="C65" i="18"/>
  <c r="C64" i="18" s="1"/>
  <c r="E67" i="18"/>
  <c r="E66" i="18" s="1"/>
  <c r="I67" i="18"/>
  <c r="I66" i="18" s="1"/>
  <c r="H73" i="18"/>
  <c r="C81" i="18"/>
  <c r="C80" i="18" s="1"/>
  <c r="C85" i="18"/>
  <c r="C84" i="18" s="1"/>
  <c r="F92" i="18"/>
  <c r="J92" i="18"/>
  <c r="E119" i="18"/>
  <c r="D144" i="18"/>
  <c r="C157" i="18"/>
  <c r="C156" i="18" s="1"/>
  <c r="C161" i="18"/>
  <c r="C180" i="18"/>
  <c r="C179" i="18" s="1"/>
  <c r="C184" i="18"/>
  <c r="H183" i="18"/>
  <c r="E183" i="18"/>
  <c r="I183" i="18"/>
  <c r="C188" i="18"/>
  <c r="C192" i="18"/>
  <c r="E191" i="18"/>
  <c r="I191" i="18"/>
  <c r="E73" i="18"/>
  <c r="H92" i="18"/>
  <c r="C105" i="18"/>
  <c r="H104" i="18"/>
  <c r="H103" i="18" s="1"/>
  <c r="J104" i="18"/>
  <c r="J103" i="18" s="1"/>
  <c r="F119" i="18"/>
  <c r="J119" i="18"/>
  <c r="C141" i="18"/>
  <c r="C140" i="18" s="1"/>
  <c r="E148" i="18"/>
  <c r="E137" i="18" s="1"/>
  <c r="C177" i="18"/>
  <c r="H194" i="18"/>
  <c r="C234" i="18"/>
  <c r="C233" i="18" s="1"/>
  <c r="G18" i="18"/>
  <c r="G24" i="18"/>
  <c r="G29" i="18"/>
  <c r="F73" i="18"/>
  <c r="J73" i="18"/>
  <c r="G12" i="18"/>
  <c r="G11" i="18" s="1"/>
  <c r="G20" i="18"/>
  <c r="E92" i="18"/>
  <c r="I92" i="18"/>
  <c r="H119" i="18"/>
  <c r="G15" i="18"/>
  <c r="G14" i="18" s="1"/>
  <c r="G27" i="18"/>
  <c r="C40" i="18"/>
  <c r="D44" i="18"/>
  <c r="D43" i="18" s="1"/>
  <c r="C48" i="18"/>
  <c r="C52" i="18"/>
  <c r="C56" i="18"/>
  <c r="C55" i="18" s="1"/>
  <c r="C60" i="18"/>
  <c r="C59" i="18" s="1"/>
  <c r="D64" i="18"/>
  <c r="C68" i="18"/>
  <c r="C72" i="18"/>
  <c r="C71" i="18" s="1"/>
  <c r="D76" i="18"/>
  <c r="D80" i="18"/>
  <c r="D84" i="18"/>
  <c r="D88" i="18"/>
  <c r="C96" i="18"/>
  <c r="C95" i="18" s="1"/>
  <c r="C100" i="18"/>
  <c r="C99" i="18" s="1"/>
  <c r="D104" i="18"/>
  <c r="D103" i="18" s="1"/>
  <c r="C112" i="18"/>
  <c r="C111" i="18" s="1"/>
  <c r="C116" i="18"/>
  <c r="C115" i="18" s="1"/>
  <c r="D120" i="18"/>
  <c r="D124" i="18"/>
  <c r="D128" i="18"/>
  <c r="D132" i="18"/>
  <c r="C160" i="18"/>
  <c r="C164" i="18"/>
  <c r="C39" i="18"/>
  <c r="C47" i="18"/>
  <c r="C51" i="18"/>
  <c r="C63" i="18"/>
  <c r="D67" i="18"/>
  <c r="D66" i="18" s="1"/>
  <c r="C75" i="18"/>
  <c r="C74" i="18" s="1"/>
  <c r="C79" i="18"/>
  <c r="C78" i="18" s="1"/>
  <c r="C83" i="18"/>
  <c r="C82" i="18" s="1"/>
  <c r="C87" i="18"/>
  <c r="C86" i="18" s="1"/>
  <c r="C91" i="18"/>
  <c r="C90" i="18" s="1"/>
  <c r="D95" i="18"/>
  <c r="D92" i="18" s="1"/>
  <c r="C107" i="18"/>
  <c r="C123" i="18"/>
  <c r="C122" i="18" s="1"/>
  <c r="C127" i="18"/>
  <c r="C126" i="18" s="1"/>
  <c r="C131" i="18"/>
  <c r="C130" i="18" s="1"/>
  <c r="C135" i="18"/>
  <c r="C134" i="18" s="1"/>
  <c r="C139" i="18"/>
  <c r="C138" i="18" s="1"/>
  <c r="C143" i="18"/>
  <c r="C142" i="18" s="1"/>
  <c r="C147" i="18"/>
  <c r="C146" i="18" s="1"/>
  <c r="C151" i="18"/>
  <c r="C155" i="18"/>
  <c r="C154" i="18" s="1"/>
  <c r="C163" i="18"/>
  <c r="C167" i="18"/>
  <c r="C166" i="18" s="1"/>
  <c r="C171" i="18"/>
  <c r="C170" i="18" s="1"/>
  <c r="C175" i="18"/>
  <c r="G32" i="18"/>
  <c r="C42" i="18"/>
  <c r="C41" i="18" s="1"/>
  <c r="C46" i="18"/>
  <c r="C50" i="18"/>
  <c r="C58" i="18"/>
  <c r="C57" i="18" s="1"/>
  <c r="C62" i="18"/>
  <c r="C70" i="18"/>
  <c r="D74" i="18"/>
  <c r="D78" i="18"/>
  <c r="C94" i="18"/>
  <c r="C93" i="18" s="1"/>
  <c r="C98" i="18"/>
  <c r="C97" i="18" s="1"/>
  <c r="C102" i="18"/>
  <c r="C101" i="18" s="1"/>
  <c r="C106" i="18"/>
  <c r="C110" i="18"/>
  <c r="C109" i="18" s="1"/>
  <c r="C114" i="18"/>
  <c r="C113" i="18" s="1"/>
  <c r="C118" i="18"/>
  <c r="C117" i="18" s="1"/>
  <c r="D122" i="18"/>
  <c r="D126" i="18"/>
  <c r="C150" i="18"/>
  <c r="C174" i="18"/>
  <c r="C178" i="18"/>
  <c r="F194" i="18"/>
  <c r="J194" i="18"/>
  <c r="C205" i="18"/>
  <c r="D204" i="18"/>
  <c r="D203" i="18" s="1"/>
  <c r="C200" i="18"/>
  <c r="C199" i="18" s="1"/>
  <c r="C208" i="18"/>
  <c r="C207" i="18" s="1"/>
  <c r="C212" i="18"/>
  <c r="C211" i="18" s="1"/>
  <c r="C216" i="18"/>
  <c r="C215" i="18" s="1"/>
  <c r="C220" i="18"/>
  <c r="C219" i="18" s="1"/>
  <c r="C224" i="18"/>
  <c r="C228" i="18"/>
  <c r="C232" i="18"/>
  <c r="C237" i="18"/>
  <c r="C236" i="18" s="1"/>
  <c r="C243" i="18"/>
  <c r="C242" i="18" s="1"/>
  <c r="D179" i="18"/>
  <c r="D183" i="18"/>
  <c r="C187" i="18"/>
  <c r="D191" i="18"/>
  <c r="D195" i="18"/>
  <c r="D194" i="18" s="1"/>
  <c r="C223" i="18"/>
  <c r="C227" i="18"/>
  <c r="C231" i="18"/>
  <c r="C182" i="18"/>
  <c r="C181" i="18" s="1"/>
  <c r="C186" i="18"/>
  <c r="C190" i="18"/>
  <c r="C189" i="18" s="1"/>
  <c r="C198" i="18"/>
  <c r="C197" i="18" s="1"/>
  <c r="C202" i="18"/>
  <c r="C201" i="18" s="1"/>
  <c r="C206" i="18"/>
  <c r="C210" i="18"/>
  <c r="C209" i="18" s="1"/>
  <c r="C214" i="18"/>
  <c r="C213" i="18" s="1"/>
  <c r="C218" i="18"/>
  <c r="C217" i="18" s="1"/>
  <c r="C239" i="18"/>
  <c r="C238" i="18" s="1"/>
  <c r="C246" i="18"/>
  <c r="H247" i="18"/>
  <c r="H245" i="18" s="1"/>
  <c r="D249" i="18"/>
  <c r="H249" i="18"/>
  <c r="H248" i="18" s="1"/>
  <c r="D251" i="18"/>
  <c r="H251" i="18"/>
  <c r="H250" i="18" s="1"/>
  <c r="D253" i="18"/>
  <c r="H253" i="18"/>
  <c r="H252" i="18" s="1"/>
  <c r="D257" i="18"/>
  <c r="H257" i="18"/>
  <c r="H256" i="18" s="1"/>
  <c r="D259" i="18"/>
  <c r="H259" i="18"/>
  <c r="H258" i="18" s="1"/>
  <c r="D263" i="18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D10" i="20" l="1"/>
  <c r="C25" i="20"/>
  <c r="C162" i="20"/>
  <c r="I140" i="20"/>
  <c r="F140" i="20"/>
  <c r="F270" i="20" s="1"/>
  <c r="J270" i="20"/>
  <c r="C176" i="20"/>
  <c r="C10" i="20"/>
  <c r="C57" i="20"/>
  <c r="I270" i="20"/>
  <c r="G140" i="20"/>
  <c r="G270" i="20" s="1"/>
  <c r="C225" i="20"/>
  <c r="H140" i="20"/>
  <c r="H270" i="20" s="1"/>
  <c r="E140" i="20"/>
  <c r="E270" i="20" s="1"/>
  <c r="D140" i="20"/>
  <c r="D270" i="20" s="1"/>
  <c r="D240" i="18"/>
  <c r="D235" i="18" s="1"/>
  <c r="C241" i="18"/>
  <c r="C240" i="18" s="1"/>
  <c r="C235" i="18" s="1"/>
  <c r="C173" i="18"/>
  <c r="I158" i="18"/>
  <c r="I221" i="18"/>
  <c r="C176" i="18"/>
  <c r="C148" i="18"/>
  <c r="C137" i="18" s="1"/>
  <c r="E221" i="18"/>
  <c r="F23" i="18"/>
  <c r="F10" i="18" s="1"/>
  <c r="C159" i="18"/>
  <c r="D137" i="18"/>
  <c r="G221" i="18"/>
  <c r="J172" i="18"/>
  <c r="H158" i="18"/>
  <c r="F221" i="18"/>
  <c r="D54" i="18"/>
  <c r="C32" i="18"/>
  <c r="F158" i="18"/>
  <c r="H23" i="18"/>
  <c r="H10" i="18" s="1"/>
  <c r="J23" i="18"/>
  <c r="J158" i="18"/>
  <c r="C24" i="18"/>
  <c r="I23" i="18"/>
  <c r="I10" i="18" s="1"/>
  <c r="J10" i="18"/>
  <c r="H221" i="18"/>
  <c r="J221" i="18"/>
  <c r="F172" i="18"/>
  <c r="H172" i="18"/>
  <c r="I172" i="18"/>
  <c r="I136" i="18" s="1"/>
  <c r="C191" i="18"/>
  <c r="E158" i="18"/>
  <c r="C29" i="18"/>
  <c r="E172" i="18"/>
  <c r="G158" i="18"/>
  <c r="D23" i="18"/>
  <c r="D10" i="18" s="1"/>
  <c r="G172" i="18"/>
  <c r="D158" i="18"/>
  <c r="I53" i="18"/>
  <c r="G53" i="18"/>
  <c r="E23" i="18"/>
  <c r="E10" i="18" s="1"/>
  <c r="D221" i="18"/>
  <c r="C20" i="18"/>
  <c r="C17" i="18" s="1"/>
  <c r="C183" i="18"/>
  <c r="F53" i="18"/>
  <c r="C67" i="18"/>
  <c r="C66" i="18" s="1"/>
  <c r="C204" i="18"/>
  <c r="C203" i="18" s="1"/>
  <c r="C108" i="18"/>
  <c r="C61" i="18"/>
  <c r="C54" i="18" s="1"/>
  <c r="C119" i="18"/>
  <c r="H255" i="18"/>
  <c r="H254" i="18" s="1"/>
  <c r="C194" i="18"/>
  <c r="C230" i="18"/>
  <c r="C104" i="18"/>
  <c r="C103" i="18" s="1"/>
  <c r="C162" i="18"/>
  <c r="C73" i="18"/>
  <c r="C44" i="18"/>
  <c r="C43" i="18" s="1"/>
  <c r="J53" i="18"/>
  <c r="D250" i="18"/>
  <c r="C251" i="18"/>
  <c r="C250" i="18" s="1"/>
  <c r="D119" i="18"/>
  <c r="C226" i="18"/>
  <c r="D73" i="18"/>
  <c r="C38" i="18"/>
  <c r="C37" i="18" s="1"/>
  <c r="E53" i="18"/>
  <c r="D256" i="18"/>
  <c r="C257" i="18"/>
  <c r="C256" i="18" s="1"/>
  <c r="D258" i="18"/>
  <c r="C259" i="18"/>
  <c r="C258" i="18" s="1"/>
  <c r="D252" i="18"/>
  <c r="C253" i="18"/>
  <c r="C252" i="18" s="1"/>
  <c r="D248" i="18"/>
  <c r="C249" i="18"/>
  <c r="C248" i="18" s="1"/>
  <c r="C222" i="18"/>
  <c r="H53" i="18"/>
  <c r="G23" i="18"/>
  <c r="D262" i="18"/>
  <c r="D261" i="18" s="1"/>
  <c r="D260" i="18" s="1"/>
  <c r="C263" i="18"/>
  <c r="C262" i="18" s="1"/>
  <c r="C261" i="18" s="1"/>
  <c r="C260" i="18" s="1"/>
  <c r="H244" i="18"/>
  <c r="C247" i="18"/>
  <c r="C245" i="18" s="1"/>
  <c r="D172" i="18"/>
  <c r="C92" i="18"/>
  <c r="G17" i="18"/>
  <c r="C140" i="20" l="1"/>
  <c r="C270" i="20" s="1"/>
  <c r="N191" i="21" s="1"/>
  <c r="C158" i="18"/>
  <c r="C172" i="18"/>
  <c r="J136" i="18"/>
  <c r="J264" i="18" s="1"/>
  <c r="D53" i="18"/>
  <c r="F136" i="18"/>
  <c r="F264" i="18" s="1"/>
  <c r="C23" i="18"/>
  <c r="C10" i="18" s="1"/>
  <c r="E136" i="18"/>
  <c r="E264" i="18" s="1"/>
  <c r="H136" i="18"/>
  <c r="H264" i="18" s="1"/>
  <c r="G136" i="18"/>
  <c r="C244" i="18"/>
  <c r="I264" i="18"/>
  <c r="D244" i="18"/>
  <c r="D136" i="18" s="1"/>
  <c r="G10" i="18"/>
  <c r="C255" i="18"/>
  <c r="C254" i="18" s="1"/>
  <c r="C53" i="18"/>
  <c r="D255" i="18"/>
  <c r="D254" i="18" s="1"/>
  <c r="C221" i="18"/>
  <c r="R206" i="17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R9" i="17"/>
  <c r="P9" i="17"/>
  <c r="G48" i="16" s="1"/>
  <c r="R8" i="17"/>
  <c r="P8" i="17"/>
  <c r="F106" i="16" l="1"/>
  <c r="J16" i="16"/>
  <c r="J15" i="16" s="1"/>
  <c r="J14" i="16" s="1"/>
  <c r="D31" i="16"/>
  <c r="E26" i="16"/>
  <c r="H33" i="16"/>
  <c r="D22" i="16"/>
  <c r="H36" i="16"/>
  <c r="G169" i="16"/>
  <c r="G168" i="16" s="1"/>
  <c r="E147" i="16"/>
  <c r="E146" i="16" s="1"/>
  <c r="I169" i="16"/>
  <c r="I168" i="16" s="1"/>
  <c r="G147" i="16"/>
  <c r="G146" i="16" s="1"/>
  <c r="F169" i="16"/>
  <c r="F168" i="16" s="1"/>
  <c r="J147" i="16"/>
  <c r="J146" i="16" s="1"/>
  <c r="D147" i="16"/>
  <c r="E169" i="16"/>
  <c r="E168" i="16" s="1"/>
  <c r="I147" i="16"/>
  <c r="I146" i="16" s="1"/>
  <c r="J169" i="16"/>
  <c r="J168" i="16" s="1"/>
  <c r="D169" i="16"/>
  <c r="H147" i="16"/>
  <c r="H146" i="16" s="1"/>
  <c r="H169" i="16"/>
  <c r="H168" i="16" s="1"/>
  <c r="F147" i="16"/>
  <c r="F146" i="16" s="1"/>
  <c r="I19" i="16"/>
  <c r="I18" i="16" s="1"/>
  <c r="G160" i="16"/>
  <c r="D25" i="16"/>
  <c r="F65" i="16"/>
  <c r="F64" i="16" s="1"/>
  <c r="E131" i="16"/>
  <c r="E130" i="16" s="1"/>
  <c r="J13" i="16"/>
  <c r="J12" i="16" s="1"/>
  <c r="J11" i="16" s="1"/>
  <c r="G28" i="16"/>
  <c r="G27" i="16" s="1"/>
  <c r="F81" i="16"/>
  <c r="F80" i="16" s="1"/>
  <c r="D264" i="18"/>
  <c r="G264" i="18"/>
  <c r="C136" i="18"/>
  <c r="C264" i="18" s="1"/>
  <c r="N184" i="19" s="1"/>
  <c r="E16" i="16"/>
  <c r="E15" i="16" s="1"/>
  <c r="E14" i="16" s="1"/>
  <c r="D19" i="16"/>
  <c r="D18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H171" i="16"/>
  <c r="H170" i="16" s="1"/>
  <c r="D171" i="16"/>
  <c r="D170" i="16" s="1"/>
  <c r="H167" i="16"/>
  <c r="H166" i="16" s="1"/>
  <c r="D167" i="16"/>
  <c r="D166" i="16" s="1"/>
  <c r="I165" i="16"/>
  <c r="E165" i="16"/>
  <c r="H164" i="16"/>
  <c r="D164" i="16"/>
  <c r="G163" i="16"/>
  <c r="G161" i="16"/>
  <c r="G159" i="16" s="1"/>
  <c r="J160" i="16"/>
  <c r="F160" i="16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H187" i="16"/>
  <c r="D187" i="16"/>
  <c r="G186" i="16"/>
  <c r="J185" i="16"/>
  <c r="F185" i="16"/>
  <c r="I184" i="16"/>
  <c r="E184" i="16"/>
  <c r="I182" i="16"/>
  <c r="I181" i="16" s="1"/>
  <c r="E182" i="16"/>
  <c r="E181" i="16" s="1"/>
  <c r="J180" i="16"/>
  <c r="J179" i="16" s="1"/>
  <c r="F180" i="16"/>
  <c r="F179" i="16" s="1"/>
  <c r="H178" i="16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F196" i="16"/>
  <c r="F195" i="16" s="1"/>
  <c r="G193" i="16"/>
  <c r="J192" i="16"/>
  <c r="F192" i="16"/>
  <c r="G190" i="16"/>
  <c r="G189" i="16" s="1"/>
  <c r="H188" i="16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86" i="16"/>
  <c r="G184" i="16"/>
  <c r="H180" i="16"/>
  <c r="H179" i="16" s="1"/>
  <c r="I177" i="16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F148" i="16" s="1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G188" i="16"/>
  <c r="E186" i="16"/>
  <c r="D180" i="16"/>
  <c r="D179" i="16" s="1"/>
  <c r="E177" i="16"/>
  <c r="E174" i="16"/>
  <c r="E167" i="16"/>
  <c r="E166" i="16" s="1"/>
  <c r="E164" i="16"/>
  <c r="C164" i="16" s="1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J108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52" i="16" s="1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J176" i="16" s="1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J148" i="16" s="1"/>
  <c r="H131" i="16"/>
  <c r="H130" i="16" s="1"/>
  <c r="H129" i="16"/>
  <c r="H128" i="16" s="1"/>
  <c r="I127" i="16"/>
  <c r="I126" i="16" s="1"/>
  <c r="H125" i="16"/>
  <c r="H124" i="16" s="1"/>
  <c r="I123" i="16"/>
  <c r="I122" i="16" s="1"/>
  <c r="I119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G94" i="16"/>
  <c r="G93" i="16" s="1"/>
  <c r="H100" i="16"/>
  <c r="H99" i="16" s="1"/>
  <c r="H92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C175" i="16" s="1"/>
  <c r="G20" i="16"/>
  <c r="F33" i="16"/>
  <c r="E34" i="16"/>
  <c r="J34" i="16"/>
  <c r="H35" i="16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D24" i="16"/>
  <c r="F61" i="16"/>
  <c r="D64" i="16"/>
  <c r="D74" i="16"/>
  <c r="D76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D230" i="16" s="1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22" i="16"/>
  <c r="D126" i="16"/>
  <c r="D138" i="16"/>
  <c r="D90" i="16"/>
  <c r="C105" i="16"/>
  <c r="D130" i="16"/>
  <c r="C143" i="16"/>
  <c r="C142" i="16" s="1"/>
  <c r="D162" i="16"/>
  <c r="D104" i="16"/>
  <c r="D103" i="16" s="1"/>
  <c r="H173" i="16"/>
  <c r="F191" i="16"/>
  <c r="F194" i="16"/>
  <c r="C174" i="16"/>
  <c r="C198" i="16"/>
  <c r="C197" i="16" s="1"/>
  <c r="D159" i="16"/>
  <c r="C177" i="16"/>
  <c r="D181" i="16"/>
  <c r="C185" i="16"/>
  <c r="D189" i="16"/>
  <c r="D197" i="16"/>
  <c r="D120" i="16"/>
  <c r="D128" i="16"/>
  <c r="D236" i="16"/>
  <c r="C155" i="16" l="1"/>
  <c r="C154" i="16" s="1"/>
  <c r="J104" i="16"/>
  <c r="J103" i="16" s="1"/>
  <c r="I191" i="16"/>
  <c r="C150" i="16"/>
  <c r="H159" i="16"/>
  <c r="H183" i="16"/>
  <c r="J194" i="16"/>
  <c r="C163" i="16"/>
  <c r="C162" i="16" s="1"/>
  <c r="C178" i="16"/>
  <c r="C184" i="16"/>
  <c r="C188" i="16"/>
  <c r="C160" i="16"/>
  <c r="C165" i="16"/>
  <c r="D173" i="16"/>
  <c r="J183" i="16"/>
  <c r="H20" i="16"/>
  <c r="H17" i="16" s="1"/>
  <c r="E108" i="16"/>
  <c r="D17" i="16"/>
  <c r="I176" i="16"/>
  <c r="E38" i="16"/>
  <c r="E37" i="16" s="1"/>
  <c r="E191" i="16"/>
  <c r="C141" i="16"/>
  <c r="C140" i="16" s="1"/>
  <c r="C200" i="16"/>
  <c r="C199" i="16" s="1"/>
  <c r="C196" i="16"/>
  <c r="C195" i="16" s="1"/>
  <c r="H32" i="16"/>
  <c r="D146" i="16"/>
  <c r="C147" i="16"/>
  <c r="C146" i="16" s="1"/>
  <c r="C118" i="16"/>
  <c r="C117" i="16" s="1"/>
  <c r="C153" i="16"/>
  <c r="C152" i="16" s="1"/>
  <c r="C180" i="16"/>
  <c r="C179" i="16" s="1"/>
  <c r="E73" i="16"/>
  <c r="I17" i="16"/>
  <c r="G29" i="16"/>
  <c r="E176" i="16"/>
  <c r="C133" i="16"/>
  <c r="C132" i="16" s="1"/>
  <c r="D194" i="16"/>
  <c r="C190" i="16"/>
  <c r="C189" i="16" s="1"/>
  <c r="C114" i="16"/>
  <c r="C113" i="16" s="1"/>
  <c r="C169" i="16"/>
  <c r="C168" i="16" s="1"/>
  <c r="D168" i="16"/>
  <c r="D158" i="16" s="1"/>
  <c r="C139" i="16"/>
  <c r="C138" i="16" s="1"/>
  <c r="F104" i="16"/>
  <c r="F103" i="16" s="1"/>
  <c r="E183" i="16"/>
  <c r="J137" i="16"/>
  <c r="G253" i="16"/>
  <c r="G252" i="16" s="1"/>
  <c r="F32" i="16"/>
  <c r="F66" i="16"/>
  <c r="C151" i="16"/>
  <c r="C157" i="16"/>
  <c r="C156" i="16" s="1"/>
  <c r="H137" i="16"/>
  <c r="C161" i="16"/>
  <c r="C159" i="16" s="1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G108" i="16"/>
  <c r="C127" i="16"/>
  <c r="C126" i="16" s="1"/>
  <c r="C149" i="16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25" i="16"/>
  <c r="C124" i="16" s="1"/>
  <c r="C94" i="16"/>
  <c r="C93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D253" i="16" s="1"/>
  <c r="D252" i="16" s="1"/>
  <c r="C223" i="16"/>
  <c r="E119" i="16"/>
  <c r="J32" i="16"/>
  <c r="C224" i="16"/>
  <c r="I203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H29" i="16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I158" i="16" s="1"/>
  <c r="J162" i="16"/>
  <c r="I194" i="16"/>
  <c r="G162" i="16"/>
  <c r="G158" i="16" s="1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J158" i="16" s="1"/>
  <c r="H176" i="16"/>
  <c r="C210" i="16"/>
  <c r="C209" i="16" s="1"/>
  <c r="C173" i="16"/>
  <c r="C20" i="16"/>
  <c r="C17" i="16" s="1"/>
  <c r="C39" i="16"/>
  <c r="C112" i="16"/>
  <c r="C111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H158" i="16" s="1"/>
  <c r="G191" i="16"/>
  <c r="E194" i="16"/>
  <c r="I148" i="16"/>
  <c r="I137" i="16" s="1"/>
  <c r="E173" i="16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C158" i="16" l="1"/>
  <c r="H172" i="16"/>
  <c r="C108" i="16"/>
  <c r="E172" i="16"/>
  <c r="C104" i="16"/>
  <c r="C103" i="16" s="1"/>
  <c r="E158" i="16"/>
  <c r="C92" i="16"/>
  <c r="F53" i="16"/>
  <c r="C253" i="16"/>
  <c r="C252" i="16" s="1"/>
  <c r="G172" i="16"/>
  <c r="G136" i="16" s="1"/>
  <c r="H23" i="16"/>
  <c r="H10" i="16" s="1"/>
  <c r="C148" i="16"/>
  <c r="C137" i="16" s="1"/>
  <c r="F158" i="16"/>
  <c r="J53" i="16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C23" i="16" s="1"/>
  <c r="C10" i="16" s="1"/>
  <c r="F172" i="16"/>
  <c r="G53" i="16"/>
  <c r="J23" i="16"/>
  <c r="J10" i="16" s="1"/>
  <c r="D203" i="16"/>
  <c r="D136" i="16" s="1"/>
  <c r="C38" i="16"/>
  <c r="C37" i="16" s="1"/>
  <c r="C222" i="16"/>
  <c r="C221" i="16" s="1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H136" i="16" s="1"/>
  <c r="E10" i="16"/>
  <c r="C61" i="16"/>
  <c r="C54" i="16" s="1"/>
  <c r="E221" i="16"/>
  <c r="C243" i="16"/>
  <c r="C242" i="16" s="1"/>
  <c r="C235" i="16"/>
  <c r="I221" i="16"/>
  <c r="J221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I136" i="16" l="1"/>
  <c r="I262" i="16" s="1"/>
  <c r="J136" i="16"/>
  <c r="J262" i="16" s="1"/>
  <c r="C136" i="16"/>
  <c r="F136" i="16"/>
  <c r="F262" i="16" s="1"/>
  <c r="D262" i="16"/>
  <c r="E136" i="16"/>
  <c r="E262" i="16" s="1"/>
  <c r="G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I218" i="15" l="1"/>
  <c r="C159" i="15"/>
  <c r="G143" i="13"/>
  <c r="H61" i="15"/>
  <c r="E157" i="15"/>
  <c r="C262" i="16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D200" i="13" s="1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R80" i="11"/>
  <c r="P81" i="11"/>
  <c r="R81" i="11"/>
  <c r="P82" i="11"/>
  <c r="R82" i="11"/>
  <c r="P83" i="1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R180" i="11"/>
  <c r="P181" i="11"/>
  <c r="R181" i="11"/>
  <c r="P182" i="11"/>
  <c r="R182" i="11"/>
  <c r="P183" i="11"/>
  <c r="R183" i="11"/>
  <c r="P184" i="11"/>
  <c r="R184" i="11"/>
  <c r="P185" i="1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I47" i="10"/>
  <c r="M106" i="10"/>
  <c r="H126" i="10"/>
  <c r="H125" i="10" s="1"/>
  <c r="F138" i="10"/>
  <c r="K144" i="10"/>
  <c r="E154" i="10"/>
  <c r="F166" i="10"/>
  <c r="F165" i="10" s="1"/>
  <c r="L173" i="10"/>
  <c r="D184" i="10"/>
  <c r="D183" i="10" s="1"/>
  <c r="M192" i="10"/>
  <c r="G200" i="10"/>
  <c r="G199" i="10" s="1"/>
  <c r="H202" i="10"/>
  <c r="H201" i="10" s="1"/>
  <c r="I204" i="10"/>
  <c r="I203" i="10" s="1"/>
  <c r="J206" i="10"/>
  <c r="J205" i="10" s="1"/>
  <c r="L209" i="10"/>
  <c r="D211" i="10"/>
  <c r="F213" i="10"/>
  <c r="H214" i="10"/>
  <c r="J215" i="10"/>
  <c r="L217" i="10"/>
  <c r="D220" i="10"/>
  <c r="F223" i="10"/>
  <c r="F222" i="10" s="1"/>
  <c r="G225" i="10"/>
  <c r="G224" i="10" s="1"/>
  <c r="H227" i="10"/>
  <c r="H226" i="10" s="1"/>
  <c r="J230" i="10"/>
  <c r="L231" i="10"/>
  <c r="D237" i="10"/>
  <c r="D236" i="10" s="1"/>
  <c r="E241" i="10"/>
  <c r="E240" i="10" s="1"/>
  <c r="G243" i="10"/>
  <c r="G242" i="10" s="1"/>
  <c r="H247" i="10"/>
  <c r="H246" i="10" s="1"/>
  <c r="H245" i="10" s="1"/>
  <c r="H244" i="10" s="1"/>
  <c r="D104" i="10" l="1"/>
  <c r="E116" i="10"/>
  <c r="E115" i="10" s="1"/>
  <c r="D122" i="10"/>
  <c r="D121" i="10" s="1"/>
  <c r="L126" i="10"/>
  <c r="L125" i="10" s="1"/>
  <c r="H133" i="10"/>
  <c r="F136" i="10"/>
  <c r="I138" i="10"/>
  <c r="J140" i="10"/>
  <c r="L142" i="10"/>
  <c r="M144" i="10"/>
  <c r="E147" i="10"/>
  <c r="F152" i="10"/>
  <c r="G154" i="10"/>
  <c r="G158" i="10"/>
  <c r="G157" i="10" s="1"/>
  <c r="H163" i="10"/>
  <c r="H166" i="10"/>
  <c r="H165" i="10" s="1"/>
  <c r="H170" i="10"/>
  <c r="F172" i="10"/>
  <c r="D174" i="10"/>
  <c r="J176" i="10"/>
  <c r="J175" i="10" s="1"/>
  <c r="H179" i="10"/>
  <c r="F184" i="10"/>
  <c r="F183" i="10" s="1"/>
  <c r="K191" i="10"/>
  <c r="G194" i="10"/>
  <c r="G193" i="10" s="1"/>
  <c r="H196" i="10"/>
  <c r="H195" i="10" s="1"/>
  <c r="F198" i="10"/>
  <c r="F197" i="10" s="1"/>
  <c r="M198" i="10"/>
  <c r="M197" i="10" s="1"/>
  <c r="I200" i="10"/>
  <c r="I199" i="10" s="1"/>
  <c r="D202" i="10"/>
  <c r="D201" i="10" s="1"/>
  <c r="J202" i="10"/>
  <c r="J201" i="10" s="1"/>
  <c r="E204" i="10"/>
  <c r="E203" i="10" s="1"/>
  <c r="K204" i="10"/>
  <c r="K203" i="10" s="1"/>
  <c r="F206" i="10"/>
  <c r="F205" i="10" s="1"/>
  <c r="L206" i="10"/>
  <c r="L205" i="10" s="1"/>
  <c r="H209" i="10"/>
  <c r="D210" i="10"/>
  <c r="J210" i="10"/>
  <c r="F211" i="10"/>
  <c r="L211" i="10"/>
  <c r="H213" i="10"/>
  <c r="D214" i="10"/>
  <c r="J214" i="10"/>
  <c r="F215" i="10"/>
  <c r="L215" i="10"/>
  <c r="H217" i="10"/>
  <c r="D218" i="10"/>
  <c r="J218" i="10"/>
  <c r="F220" i="10"/>
  <c r="F219" i="10" s="1"/>
  <c r="L220" i="10"/>
  <c r="L219" i="10" s="1"/>
  <c r="H223" i="10"/>
  <c r="H222" i="10" s="1"/>
  <c r="I225" i="10"/>
  <c r="I224" i="10" s="1"/>
  <c r="D227" i="10"/>
  <c r="D226" i="10" s="1"/>
  <c r="J227" i="10"/>
  <c r="J226" i="10" s="1"/>
  <c r="F230" i="10"/>
  <c r="L230" i="10"/>
  <c r="L229" i="10" s="1"/>
  <c r="H231" i="10"/>
  <c r="D233" i="10"/>
  <c r="D232" i="10" s="1"/>
  <c r="J233" i="10"/>
  <c r="J232" i="10" s="1"/>
  <c r="E235" i="10"/>
  <c r="E234" i="10" s="1"/>
  <c r="K235" i="10"/>
  <c r="K234" i="10" s="1"/>
  <c r="F237" i="10"/>
  <c r="F236" i="10" s="1"/>
  <c r="L237" i="10"/>
  <c r="L236" i="10" s="1"/>
  <c r="G241" i="10"/>
  <c r="G240" i="10" s="1"/>
  <c r="G239" i="10" s="1"/>
  <c r="G238" i="10" s="1"/>
  <c r="M241" i="10"/>
  <c r="M240" i="10" s="1"/>
  <c r="I243" i="10"/>
  <c r="I242" i="10" s="1"/>
  <c r="D247" i="10"/>
  <c r="D246" i="10" s="1"/>
  <c r="D245" i="10" s="1"/>
  <c r="D244" i="10" s="1"/>
  <c r="J247" i="10"/>
  <c r="J246" i="10" s="1"/>
  <c r="J245" i="10" s="1"/>
  <c r="J244" i="10" s="1"/>
  <c r="L235" i="10"/>
  <c r="L234" i="10" s="1"/>
  <c r="M237" i="10"/>
  <c r="M236" i="10" s="1"/>
  <c r="D243" i="10"/>
  <c r="D242" i="10" s="1"/>
  <c r="E247" i="10"/>
  <c r="E246" i="10" s="1"/>
  <c r="E245" i="10" s="1"/>
  <c r="E244" i="10" s="1"/>
  <c r="D213" i="10"/>
  <c r="H215" i="10"/>
  <c r="F218" i="10"/>
  <c r="H220" i="10"/>
  <c r="H219" i="10" s="1"/>
  <c r="E225" i="10"/>
  <c r="E224" i="10" s="1"/>
  <c r="L227" i="10"/>
  <c r="L226" i="10" s="1"/>
  <c r="D231" i="10"/>
  <c r="L233" i="10"/>
  <c r="L232" i="10" s="1"/>
  <c r="H237" i="10"/>
  <c r="H236" i="10" s="1"/>
  <c r="K243" i="10"/>
  <c r="K242" i="10" s="1"/>
  <c r="L111" i="10"/>
  <c r="L110" i="10" s="1"/>
  <c r="F132" i="10"/>
  <c r="F131" i="10" s="1"/>
  <c r="K139" i="10"/>
  <c r="E146" i="10"/>
  <c r="H156" i="10"/>
  <c r="H155" i="10" s="1"/>
  <c r="J164" i="10"/>
  <c r="F173" i="10"/>
  <c r="F186" i="10"/>
  <c r="F185" i="10" s="1"/>
  <c r="K62" i="10"/>
  <c r="J95" i="10"/>
  <c r="J94" i="10" s="1"/>
  <c r="L104" i="10"/>
  <c r="J109" i="10"/>
  <c r="J108" i="10" s="1"/>
  <c r="L116" i="10"/>
  <c r="L115" i="10" s="1"/>
  <c r="J122" i="10"/>
  <c r="J121" i="10" s="1"/>
  <c r="H128" i="10"/>
  <c r="H127" i="10" s="1"/>
  <c r="D134" i="10"/>
  <c r="L136" i="10"/>
  <c r="M138" i="10"/>
  <c r="E141" i="10"/>
  <c r="G143" i="10"/>
  <c r="H145" i="10"/>
  <c r="J147" i="10"/>
  <c r="J152" i="10"/>
  <c r="L154" i="10"/>
  <c r="L158" i="10"/>
  <c r="L157" i="10" s="1"/>
  <c r="M163" i="10"/>
  <c r="M166" i="10"/>
  <c r="M165" i="10" s="1"/>
  <c r="L170" i="10"/>
  <c r="J172" i="10"/>
  <c r="H174" i="10"/>
  <c r="D178" i="10"/>
  <c r="L179" i="10"/>
  <c r="J184" i="10"/>
  <c r="J183" i="10" s="1"/>
  <c r="G188" i="10"/>
  <c r="G187" i="10" s="1"/>
  <c r="E192" i="10"/>
  <c r="K194" i="10"/>
  <c r="K193" i="10" s="1"/>
  <c r="J196" i="10"/>
  <c r="J195" i="10" s="1"/>
  <c r="G198" i="10"/>
  <c r="G197" i="10" s="1"/>
  <c r="J200" i="10"/>
  <c r="J199" i="10" s="1"/>
  <c r="E202" i="10"/>
  <c r="K202" i="10"/>
  <c r="K201" i="10" s="1"/>
  <c r="F204" i="10"/>
  <c r="F203" i="10" s="1"/>
  <c r="L204" i="10"/>
  <c r="L203" i="10" s="1"/>
  <c r="G206" i="10"/>
  <c r="G205" i="10" s="1"/>
  <c r="M206" i="10"/>
  <c r="M205" i="10" s="1"/>
  <c r="I209" i="10"/>
  <c r="E210" i="10"/>
  <c r="K210" i="10"/>
  <c r="G211" i="10"/>
  <c r="M211" i="10"/>
  <c r="I213" i="10"/>
  <c r="E214" i="10"/>
  <c r="K214" i="10"/>
  <c r="G215" i="10"/>
  <c r="M215" i="10"/>
  <c r="I217" i="10"/>
  <c r="E218" i="10"/>
  <c r="K218" i="10"/>
  <c r="G220" i="10"/>
  <c r="G219" i="10" s="1"/>
  <c r="M220" i="10"/>
  <c r="M219" i="10" s="1"/>
  <c r="I223" i="10"/>
  <c r="I222" i="10" s="1"/>
  <c r="D225" i="10"/>
  <c r="D224" i="10" s="1"/>
  <c r="J225" i="10"/>
  <c r="J224" i="10" s="1"/>
  <c r="E227" i="10"/>
  <c r="E226" i="10" s="1"/>
  <c r="K227" i="10"/>
  <c r="K226" i="10" s="1"/>
  <c r="G230" i="10"/>
  <c r="M230" i="10"/>
  <c r="I231" i="10"/>
  <c r="E233" i="10"/>
  <c r="E232" i="10" s="1"/>
  <c r="K233" i="10"/>
  <c r="K232" i="10" s="1"/>
  <c r="F235" i="10"/>
  <c r="F234" i="10" s="1"/>
  <c r="G237" i="10"/>
  <c r="G236" i="10" s="1"/>
  <c r="H241" i="10"/>
  <c r="H240" i="10" s="1"/>
  <c r="J243" i="10"/>
  <c r="J242" i="10" s="1"/>
  <c r="K247" i="10"/>
  <c r="K246" i="10" s="1"/>
  <c r="K245" i="10" s="1"/>
  <c r="K244" i="10" s="1"/>
  <c r="F214" i="10"/>
  <c r="D217" i="10"/>
  <c r="L218" i="10"/>
  <c r="L216" i="10" s="1"/>
  <c r="J223" i="10"/>
  <c r="J222" i="10" s="1"/>
  <c r="F227" i="10"/>
  <c r="F226" i="10" s="1"/>
  <c r="J231" i="10"/>
  <c r="G235" i="10"/>
  <c r="G234" i="10" s="1"/>
  <c r="I241" i="10"/>
  <c r="I240" i="10" s="1"/>
  <c r="F247" i="10"/>
  <c r="F246" i="10" s="1"/>
  <c r="F245" i="10" s="1"/>
  <c r="F244" i="10" s="1"/>
  <c r="K118" i="10"/>
  <c r="K117" i="10" s="1"/>
  <c r="D135" i="10"/>
  <c r="L141" i="10"/>
  <c r="F150" i="10"/>
  <c r="F149" i="10" s="1"/>
  <c r="I161" i="10"/>
  <c r="I160" i="10" s="1"/>
  <c r="H171" i="10"/>
  <c r="H182" i="10"/>
  <c r="H181" i="10" s="1"/>
  <c r="L68" i="10"/>
  <c r="F97" i="10"/>
  <c r="F96" i="10" s="1"/>
  <c r="D105" i="10"/>
  <c r="E111" i="10"/>
  <c r="E110" i="10" s="1"/>
  <c r="D118" i="10"/>
  <c r="D117" i="10" s="1"/>
  <c r="D124" i="10"/>
  <c r="D123" i="10" s="1"/>
  <c r="J128" i="10"/>
  <c r="J127" i="10" s="1"/>
  <c r="H134" i="10"/>
  <c r="D137" i="10"/>
  <c r="F139" i="10"/>
  <c r="G141" i="10"/>
  <c r="I143" i="10"/>
  <c r="K145" i="10"/>
  <c r="L147" i="10"/>
  <c r="M152" i="10"/>
  <c r="D161" i="10"/>
  <c r="F164" i="10"/>
  <c r="D168" i="10"/>
  <c r="D167" i="10" s="1"/>
  <c r="D171" i="10"/>
  <c r="L172" i="10"/>
  <c r="J174" i="10"/>
  <c r="F178" i="10"/>
  <c r="D182" i="10"/>
  <c r="D181" i="10" s="1"/>
  <c r="L184" i="10"/>
  <c r="L183" i="10" s="1"/>
  <c r="I188" i="10"/>
  <c r="I187" i="10" s="1"/>
  <c r="G192" i="10"/>
  <c r="L194" i="10"/>
  <c r="L193" i="10" s="1"/>
  <c r="L196" i="10"/>
  <c r="L195" i="10" s="1"/>
  <c r="H198" i="10"/>
  <c r="H197" i="10" s="1"/>
  <c r="D200" i="10"/>
  <c r="D199" i="10" s="1"/>
  <c r="K200" i="10"/>
  <c r="K199" i="10" s="1"/>
  <c r="F202" i="10"/>
  <c r="F201" i="10" s="1"/>
  <c r="L202" i="10"/>
  <c r="L201" i="10" s="1"/>
  <c r="G204" i="10"/>
  <c r="G203" i="10" s="1"/>
  <c r="M204" i="10"/>
  <c r="M203" i="10" s="1"/>
  <c r="H206" i="10"/>
  <c r="H205" i="10" s="1"/>
  <c r="D209" i="10"/>
  <c r="J209" i="10"/>
  <c r="F210" i="10"/>
  <c r="L210" i="10"/>
  <c r="H211" i="10"/>
  <c r="J213" i="10"/>
  <c r="L214" i="10"/>
  <c r="J217" i="10"/>
  <c r="D223" i="10"/>
  <c r="D222" i="10" s="1"/>
  <c r="K225" i="10"/>
  <c r="K224" i="10" s="1"/>
  <c r="H230" i="10"/>
  <c r="H229" i="10" s="1"/>
  <c r="F233" i="10"/>
  <c r="F232" i="10" s="1"/>
  <c r="M235" i="10"/>
  <c r="M234" i="10" s="1"/>
  <c r="E243" i="10"/>
  <c r="E242" i="10" s="1"/>
  <c r="L247" i="10"/>
  <c r="L246" i="10" s="1"/>
  <c r="L245" i="10" s="1"/>
  <c r="L244" i="10" s="1"/>
  <c r="J124" i="10"/>
  <c r="J123" i="10" s="1"/>
  <c r="I137" i="10"/>
  <c r="D144" i="10"/>
  <c r="H153" i="10"/>
  <c r="I168" i="10"/>
  <c r="I167" i="10" s="1"/>
  <c r="J178" i="10"/>
  <c r="M188" i="10"/>
  <c r="M187" i="10" s="1"/>
  <c r="J76" i="10"/>
  <c r="J75" i="10" s="1"/>
  <c r="K99" i="10"/>
  <c r="K98" i="10" s="1"/>
  <c r="K105" i="10"/>
  <c r="F243" i="10"/>
  <c r="F242" i="10" s="1"/>
  <c r="M233" i="10"/>
  <c r="M232" i="10" s="1"/>
  <c r="I230" i="10"/>
  <c r="I229" i="10" s="1"/>
  <c r="F225" i="10"/>
  <c r="F224" i="10" s="1"/>
  <c r="M218" i="10"/>
  <c r="I215" i="10"/>
  <c r="E213" i="10"/>
  <c r="K209" i="10"/>
  <c r="H204" i="10"/>
  <c r="H203" i="10" s="1"/>
  <c r="F200" i="10"/>
  <c r="F199" i="10" s="1"/>
  <c r="K192" i="10"/>
  <c r="K190" i="10" s="1"/>
  <c r="H173" i="10"/>
  <c r="J153" i="10"/>
  <c r="K137" i="10"/>
  <c r="K31" i="10"/>
  <c r="K29" i="10" s="1"/>
  <c r="L241" i="10"/>
  <c r="L240" i="10" s="1"/>
  <c r="I233" i="10"/>
  <c r="I232" i="10" s="1"/>
  <c r="E230" i="10"/>
  <c r="M223" i="10"/>
  <c r="M222" i="10" s="1"/>
  <c r="I218" i="10"/>
  <c r="E215" i="10"/>
  <c r="K211" i="10"/>
  <c r="G209" i="10"/>
  <c r="D204" i="10"/>
  <c r="D203" i="10" s="1"/>
  <c r="G196" i="10"/>
  <c r="G195" i="10" s="1"/>
  <c r="D172" i="10"/>
  <c r="M150" i="10"/>
  <c r="M149" i="10" s="1"/>
  <c r="L135" i="10"/>
  <c r="J101" i="10"/>
  <c r="J100" i="10" s="1"/>
  <c r="K241" i="10"/>
  <c r="K240" i="10" s="1"/>
  <c r="I235" i="10"/>
  <c r="I234" i="10" s="1"/>
  <c r="F231" i="10"/>
  <c r="M225" i="10"/>
  <c r="M224" i="10" s="1"/>
  <c r="J220" i="10"/>
  <c r="J219" i="10" s="1"/>
  <c r="F217" i="10"/>
  <c r="L213" i="10"/>
  <c r="H210" i="10"/>
  <c r="D206" i="10"/>
  <c r="D205" i="10" s="1"/>
  <c r="K198" i="10"/>
  <c r="K197" i="10" s="1"/>
  <c r="E191" i="10"/>
  <c r="J171" i="10"/>
  <c r="H150" i="10"/>
  <c r="H149" i="10" s="1"/>
  <c r="F135" i="10"/>
  <c r="M99" i="10"/>
  <c r="M98" i="10" s="1"/>
  <c r="J241" i="10"/>
  <c r="J240" i="10" s="1"/>
  <c r="H235" i="10"/>
  <c r="H234" i="10" s="1"/>
  <c r="E231" i="10"/>
  <c r="L225" i="10"/>
  <c r="L224" i="10" s="1"/>
  <c r="I220" i="10"/>
  <c r="I219" i="10" s="1"/>
  <c r="E217" i="10"/>
  <c r="M214" i="10"/>
  <c r="K213" i="10"/>
  <c r="I211" i="10"/>
  <c r="G210" i="10"/>
  <c r="E209" i="10"/>
  <c r="M202" i="10"/>
  <c r="M201" i="10" s="1"/>
  <c r="L200" i="10"/>
  <c r="L199" i="10" s="1"/>
  <c r="I198" i="10"/>
  <c r="I197" i="10" s="1"/>
  <c r="M194" i="10"/>
  <c r="M193" i="10" s="1"/>
  <c r="L186" i="10"/>
  <c r="L185" i="10" s="1"/>
  <c r="H176" i="10"/>
  <c r="H175" i="10" s="1"/>
  <c r="F170" i="10"/>
  <c r="D158" i="10"/>
  <c r="D157" i="10" s="1"/>
  <c r="M146" i="10"/>
  <c r="H140" i="10"/>
  <c r="F133" i="10"/>
  <c r="K113" i="10"/>
  <c r="K112" i="10" s="1"/>
  <c r="G86" i="10"/>
  <c r="G85" i="10" s="1"/>
  <c r="G247" i="10"/>
  <c r="G246" i="10" s="1"/>
  <c r="G245" i="10" s="1"/>
  <c r="G244" i="10" s="1"/>
  <c r="D241" i="10"/>
  <c r="D240" i="10" s="1"/>
  <c r="K231" i="10"/>
  <c r="G227" i="10"/>
  <c r="G226" i="10" s="1"/>
  <c r="E223" i="10"/>
  <c r="E222" i="10" s="1"/>
  <c r="K217" i="10"/>
  <c r="G214" i="10"/>
  <c r="M210" i="10"/>
  <c r="I206" i="10"/>
  <c r="I205" i="10" s="1"/>
  <c r="G202" i="10"/>
  <c r="G201" i="10" s="1"/>
  <c r="M196" i="10"/>
  <c r="M195" i="10" s="1"/>
  <c r="J182" i="10"/>
  <c r="J181" i="10" s="1"/>
  <c r="M164" i="10"/>
  <c r="F144" i="10"/>
  <c r="L124" i="10"/>
  <c r="L123" i="10" s="1"/>
  <c r="F106" i="10"/>
  <c r="K237" i="10"/>
  <c r="K236" i="10" s="1"/>
  <c r="J235" i="10"/>
  <c r="J234" i="10" s="1"/>
  <c r="G231" i="10"/>
  <c r="K220" i="10"/>
  <c r="K219" i="10" s="1"/>
  <c r="G217" i="10"/>
  <c r="M213" i="10"/>
  <c r="I210" i="10"/>
  <c r="E206" i="10"/>
  <c r="E205" i="10" s="1"/>
  <c r="L198" i="10"/>
  <c r="L197" i="10" s="1"/>
  <c r="I191" i="10"/>
  <c r="F179" i="10"/>
  <c r="F163" i="10"/>
  <c r="I142" i="10"/>
  <c r="L120" i="10"/>
  <c r="L119" i="10" s="1"/>
  <c r="M243" i="10"/>
  <c r="M242" i="10" s="1"/>
  <c r="J237" i="10"/>
  <c r="J236" i="10" s="1"/>
  <c r="H233" i="10"/>
  <c r="H232" i="10" s="1"/>
  <c r="D230" i="10"/>
  <c r="L223" i="10"/>
  <c r="L222" i="10" s="1"/>
  <c r="H218" i="10"/>
  <c r="D215" i="10"/>
  <c r="J211" i="10"/>
  <c r="F209" i="10"/>
  <c r="M200" i="10"/>
  <c r="M199" i="10" s="1"/>
  <c r="F196" i="10"/>
  <c r="F195" i="10" s="1"/>
  <c r="L178" i="10"/>
  <c r="K161" i="10"/>
  <c r="K160" i="10" s="1"/>
  <c r="E142" i="10"/>
  <c r="E120" i="10"/>
  <c r="E119" i="10" s="1"/>
  <c r="M247" i="10"/>
  <c r="M246" i="10" s="1"/>
  <c r="M245" i="10" s="1"/>
  <c r="M244" i="10" s="1"/>
  <c r="L243" i="10"/>
  <c r="L242" i="10" s="1"/>
  <c r="I237" i="10"/>
  <c r="I236" i="10" s="1"/>
  <c r="G233" i="10"/>
  <c r="G232" i="10" s="1"/>
  <c r="M227" i="10"/>
  <c r="M226" i="10" s="1"/>
  <c r="K223" i="10"/>
  <c r="K222" i="10" s="1"/>
  <c r="G218" i="10"/>
  <c r="I247" i="10"/>
  <c r="I246" i="10" s="1"/>
  <c r="I245" i="10" s="1"/>
  <c r="I244" i="10" s="1"/>
  <c r="H243" i="10"/>
  <c r="H242" i="10" s="1"/>
  <c r="F241" i="10"/>
  <c r="F240" i="10" s="1"/>
  <c r="E237" i="10"/>
  <c r="E236" i="10" s="1"/>
  <c r="D235" i="10"/>
  <c r="D234" i="10" s="1"/>
  <c r="M231" i="10"/>
  <c r="K230" i="10"/>
  <c r="I227" i="10"/>
  <c r="I226" i="10" s="1"/>
  <c r="H225" i="10"/>
  <c r="H224" i="10" s="1"/>
  <c r="G223" i="10"/>
  <c r="G222" i="10" s="1"/>
  <c r="E220" i="10"/>
  <c r="E219" i="10" s="1"/>
  <c r="M217" i="10"/>
  <c r="K215" i="10"/>
  <c r="I214" i="10"/>
  <c r="G213" i="10"/>
  <c r="E211" i="10"/>
  <c r="M209" i="10"/>
  <c r="K206" i="10"/>
  <c r="K205" i="10" s="1"/>
  <c r="J204" i="10"/>
  <c r="J203" i="10" s="1"/>
  <c r="I202" i="10"/>
  <c r="I201" i="10" s="1"/>
  <c r="H200" i="10"/>
  <c r="H199" i="10" s="1"/>
  <c r="E198" i="10"/>
  <c r="E194" i="10"/>
  <c r="H186" i="10"/>
  <c r="H185" i="10" s="1"/>
  <c r="D176" i="10"/>
  <c r="D175" i="10" s="1"/>
  <c r="K168" i="10"/>
  <c r="K167" i="10" s="1"/>
  <c r="K156" i="10"/>
  <c r="K155" i="10" s="1"/>
  <c r="H146" i="10"/>
  <c r="M139" i="10"/>
  <c r="J132" i="10"/>
  <c r="J131" i="10" s="1"/>
  <c r="D113" i="10"/>
  <c r="G80" i="10"/>
  <c r="G79" i="10" s="1"/>
  <c r="L74" i="10"/>
  <c r="L73" i="10" s="1"/>
  <c r="H78" i="10"/>
  <c r="H77" i="10" s="1"/>
  <c r="E82" i="10"/>
  <c r="E81" i="10" s="1"/>
  <c r="J84" i="10"/>
  <c r="J83" i="10" s="1"/>
  <c r="E88" i="10"/>
  <c r="E87" i="10" s="1"/>
  <c r="J90" i="10"/>
  <c r="J89" i="10" s="1"/>
  <c r="E95" i="10"/>
  <c r="E94" i="10" s="1"/>
  <c r="J97" i="10"/>
  <c r="J96" i="10" s="1"/>
  <c r="H99" i="10"/>
  <c r="H98" i="10" s="1"/>
  <c r="E101" i="10"/>
  <c r="E100" i="10" s="1"/>
  <c r="L101" i="10"/>
  <c r="L100" i="10" s="1"/>
  <c r="I104" i="10"/>
  <c r="F105" i="10"/>
  <c r="D106" i="10"/>
  <c r="K106" i="10"/>
  <c r="E109" i="10"/>
  <c r="E108" i="10" s="1"/>
  <c r="L109" i="10"/>
  <c r="L108" i="10" s="1"/>
  <c r="J111" i="10"/>
  <c r="J110" i="10" s="1"/>
  <c r="F113" i="10"/>
  <c r="F112" i="10" s="1"/>
  <c r="M113" i="10"/>
  <c r="M112" i="10" s="1"/>
  <c r="J116" i="10"/>
  <c r="J115" i="10" s="1"/>
  <c r="F118" i="10"/>
  <c r="F117" i="10" s="1"/>
  <c r="M118" i="10"/>
  <c r="M117" i="10" s="1"/>
  <c r="J120" i="10"/>
  <c r="J119" i="10" s="1"/>
  <c r="F122" i="10"/>
  <c r="F121" i="10" s="1"/>
  <c r="L122" i="10"/>
  <c r="L121" i="10" s="1"/>
  <c r="H124" i="10"/>
  <c r="H123" i="10" s="1"/>
  <c r="D126" i="10"/>
  <c r="D125" i="10" s="1"/>
  <c r="J126" i="10"/>
  <c r="J125" i="10" s="1"/>
  <c r="F128" i="10"/>
  <c r="F127" i="10" s="1"/>
  <c r="L128" i="10"/>
  <c r="L127" i="10" s="1"/>
  <c r="H132" i="10"/>
  <c r="H131" i="10" s="1"/>
  <c r="D133" i="10"/>
  <c r="J133" i="10"/>
  <c r="F134" i="10"/>
  <c r="L134" i="10"/>
  <c r="H135" i="10"/>
  <c r="D136" i="10"/>
  <c r="J136" i="10"/>
  <c r="F137" i="10"/>
  <c r="L137" i="10"/>
  <c r="H138" i="10"/>
  <c r="D139" i="10"/>
  <c r="J139" i="10"/>
  <c r="F140" i="10"/>
  <c r="L140" i="10"/>
  <c r="H141" i="10"/>
  <c r="D142" i="10"/>
  <c r="J142" i="10"/>
  <c r="F143" i="10"/>
  <c r="L143" i="10"/>
  <c r="H144" i="10"/>
  <c r="D145" i="10"/>
  <c r="J145" i="10"/>
  <c r="F146" i="10"/>
  <c r="L146" i="10"/>
  <c r="H147" i="10"/>
  <c r="I150" i="10"/>
  <c r="I149" i="10" s="1"/>
  <c r="E152" i="10"/>
  <c r="K152" i="10"/>
  <c r="G153" i="10"/>
  <c r="M153" i="10"/>
  <c r="I154" i="10"/>
  <c r="D156" i="10"/>
  <c r="D155" i="10" s="1"/>
  <c r="J156" i="10"/>
  <c r="J155" i="10" s="1"/>
  <c r="E158" i="10"/>
  <c r="E157" i="10" s="1"/>
  <c r="K158" i="10"/>
  <c r="K157" i="10" s="1"/>
  <c r="G161" i="10"/>
  <c r="G160" i="10" s="1"/>
  <c r="M161" i="10"/>
  <c r="M160" i="10" s="1"/>
  <c r="I163" i="10"/>
  <c r="E164" i="10"/>
  <c r="K164" i="10"/>
  <c r="E166" i="10"/>
  <c r="E165" i="10" s="1"/>
  <c r="K166" i="10"/>
  <c r="K165" i="10" s="1"/>
  <c r="F168" i="10"/>
  <c r="F167" i="10" s="1"/>
  <c r="L168" i="10"/>
  <c r="L167" i="10" s="1"/>
  <c r="E30" i="10"/>
  <c r="K39" i="10"/>
  <c r="D46" i="10"/>
  <c r="F49" i="10"/>
  <c r="G52" i="10"/>
  <c r="J60" i="10"/>
  <c r="J59" i="10" s="1"/>
  <c r="D68" i="10"/>
  <c r="J71" i="10"/>
  <c r="J70" i="10" s="1"/>
  <c r="F76" i="10"/>
  <c r="F75" i="10" s="1"/>
  <c r="K78" i="10"/>
  <c r="K77" i="10" s="1"/>
  <c r="F82" i="10"/>
  <c r="F81" i="10" s="1"/>
  <c r="M84" i="10"/>
  <c r="M83" i="10" s="1"/>
  <c r="F88" i="10"/>
  <c r="F87" i="10" s="1"/>
  <c r="K90" i="10"/>
  <c r="K89" i="10" s="1"/>
  <c r="I95" i="10"/>
  <c r="I94" i="10" s="1"/>
  <c r="M97" i="10"/>
  <c r="M96" i="10" s="1"/>
  <c r="I99" i="10"/>
  <c r="I98" i="10" s="1"/>
  <c r="F101" i="10"/>
  <c r="F100" i="10" s="1"/>
  <c r="M101" i="10"/>
  <c r="M100" i="10" s="1"/>
  <c r="J104" i="10"/>
  <c r="H105" i="10"/>
  <c r="E106" i="10"/>
  <c r="L106" i="10"/>
  <c r="F109" i="10"/>
  <c r="F108" i="10" s="1"/>
  <c r="D111" i="10"/>
  <c r="D110" i="10" s="1"/>
  <c r="K111" i="10"/>
  <c r="K110" i="10" s="1"/>
  <c r="G113" i="10"/>
  <c r="G112" i="10" s="1"/>
  <c r="D116" i="10"/>
  <c r="D115" i="10" s="1"/>
  <c r="K116" i="10"/>
  <c r="K115" i="10" s="1"/>
  <c r="G118" i="10"/>
  <c r="G117" i="10" s="1"/>
  <c r="D120" i="10"/>
  <c r="D119" i="10" s="1"/>
  <c r="K120" i="10"/>
  <c r="K119" i="10" s="1"/>
  <c r="G122" i="10"/>
  <c r="G121" i="10" s="1"/>
  <c r="M122" i="10"/>
  <c r="M121" i="10" s="1"/>
  <c r="I124" i="10"/>
  <c r="I123" i="10" s="1"/>
  <c r="E126" i="10"/>
  <c r="E125" i="10" s="1"/>
  <c r="K126" i="10"/>
  <c r="K125" i="10" s="1"/>
  <c r="G128" i="10"/>
  <c r="G127" i="10" s="1"/>
  <c r="M128" i="10"/>
  <c r="M127" i="10" s="1"/>
  <c r="I132" i="10"/>
  <c r="I131" i="10" s="1"/>
  <c r="I130" i="10" s="1"/>
  <c r="E133" i="10"/>
  <c r="K133" i="10"/>
  <c r="G134" i="10"/>
  <c r="M134" i="10"/>
  <c r="I135" i="10"/>
  <c r="E136" i="10"/>
  <c r="K136" i="10"/>
  <c r="F30" i="10"/>
  <c r="D40" i="10"/>
  <c r="L46" i="10"/>
  <c r="M49" i="10"/>
  <c r="H52" i="10"/>
  <c r="D62" i="10"/>
  <c r="E68" i="10"/>
  <c r="K71" i="10"/>
  <c r="K70" i="10" s="1"/>
  <c r="G76" i="10"/>
  <c r="G75" i="10" s="1"/>
  <c r="L78" i="10"/>
  <c r="L77" i="10" s="1"/>
  <c r="J82" i="10"/>
  <c r="J81" i="10" s="1"/>
  <c r="D86" i="10"/>
  <c r="D85" i="10" s="1"/>
  <c r="I88" i="10"/>
  <c r="I87" i="10" s="1"/>
  <c r="G93" i="10"/>
  <c r="G92" i="10" s="1"/>
  <c r="E22" i="10"/>
  <c r="D33" i="10"/>
  <c r="E45" i="10"/>
  <c r="J47" i="10"/>
  <c r="K50" i="10"/>
  <c r="H56" i="10"/>
  <c r="H55" i="10" s="1"/>
  <c r="I63" i="10"/>
  <c r="M68" i="10"/>
  <c r="G74" i="10"/>
  <c r="G73" i="10" s="1"/>
  <c r="D78" i="10"/>
  <c r="D77" i="10" s="1"/>
  <c r="J80" i="10"/>
  <c r="J79" i="10" s="1"/>
  <c r="E84" i="10"/>
  <c r="E83" i="10" s="1"/>
  <c r="K86" i="10"/>
  <c r="K85" i="10" s="1"/>
  <c r="F90" i="10"/>
  <c r="F89" i="10" s="1"/>
  <c r="K93" i="10"/>
  <c r="K92" i="10" s="1"/>
  <c r="E97" i="10"/>
  <c r="E96" i="10" s="1"/>
  <c r="F99" i="10"/>
  <c r="F98" i="10" s="1"/>
  <c r="D36" i="10"/>
  <c r="L50" i="10"/>
  <c r="J69" i="10"/>
  <c r="K80" i="10"/>
  <c r="K79" i="10" s="1"/>
  <c r="G90" i="10"/>
  <c r="G89" i="10" s="1"/>
  <c r="D101" i="10"/>
  <c r="D100" i="10" s="1"/>
  <c r="F104" i="10"/>
  <c r="E105" i="10"/>
  <c r="G106" i="10"/>
  <c r="D109" i="10"/>
  <c r="D108" i="10" s="1"/>
  <c r="F111" i="10"/>
  <c r="F110" i="10" s="1"/>
  <c r="E113" i="10"/>
  <c r="E112" i="10" s="1"/>
  <c r="F116" i="10"/>
  <c r="F115" i="10" s="1"/>
  <c r="E118" i="10"/>
  <c r="E117" i="10" s="1"/>
  <c r="F120" i="10"/>
  <c r="F119" i="10" s="1"/>
  <c r="E122" i="10"/>
  <c r="E121" i="10" s="1"/>
  <c r="E114" i="10" s="1"/>
  <c r="E124" i="10"/>
  <c r="E123" i="10" s="1"/>
  <c r="M124" i="10"/>
  <c r="M123" i="10" s="1"/>
  <c r="M126" i="10"/>
  <c r="M125" i="10" s="1"/>
  <c r="K128" i="10"/>
  <c r="K127" i="10" s="1"/>
  <c r="K132" i="10"/>
  <c r="K131" i="10" s="1"/>
  <c r="I133" i="10"/>
  <c r="I134" i="10"/>
  <c r="G135" i="10"/>
  <c r="G136" i="10"/>
  <c r="E137" i="10"/>
  <c r="M137" i="10"/>
  <c r="J138" i="10"/>
  <c r="G139" i="10"/>
  <c r="D140" i="10"/>
  <c r="K140" i="10"/>
  <c r="I141" i="10"/>
  <c r="F142" i="10"/>
  <c r="M142" i="10"/>
  <c r="M130" i="10" s="1"/>
  <c r="J143" i="10"/>
  <c r="G144" i="10"/>
  <c r="E145" i="10"/>
  <c r="L145" i="10"/>
  <c r="I146" i="10"/>
  <c r="F147" i="10"/>
  <c r="M147" i="10"/>
  <c r="J150" i="10"/>
  <c r="J149" i="10" s="1"/>
  <c r="G152" i="10"/>
  <c r="D153" i="10"/>
  <c r="K153" i="10"/>
  <c r="H154" i="10"/>
  <c r="E156" i="10"/>
  <c r="E155" i="10" s="1"/>
  <c r="L156" i="10"/>
  <c r="L155" i="10" s="1"/>
  <c r="H158" i="10"/>
  <c r="H157" i="10" s="1"/>
  <c r="E161" i="10"/>
  <c r="E160" i="10" s="1"/>
  <c r="L161" i="10"/>
  <c r="L160" i="10" s="1"/>
  <c r="J163" i="10"/>
  <c r="G164" i="10"/>
  <c r="I166" i="10"/>
  <c r="I165" i="10" s="1"/>
  <c r="E168" i="10"/>
  <c r="E167" i="10" s="1"/>
  <c r="M168" i="10"/>
  <c r="M167" i="10" s="1"/>
  <c r="I170" i="10"/>
  <c r="E171" i="10"/>
  <c r="K171" i="10"/>
  <c r="G172" i="10"/>
  <c r="M172" i="10"/>
  <c r="I173" i="10"/>
  <c r="E174" i="10"/>
  <c r="K174" i="10"/>
  <c r="E176" i="10"/>
  <c r="E175" i="10" s="1"/>
  <c r="K176" i="10"/>
  <c r="K175" i="10" s="1"/>
  <c r="G178" i="10"/>
  <c r="G177" i="10" s="1"/>
  <c r="M178" i="10"/>
  <c r="I179" i="10"/>
  <c r="E182" i="10"/>
  <c r="E181" i="10" s="1"/>
  <c r="K182" i="10"/>
  <c r="K181" i="10" s="1"/>
  <c r="G184" i="10"/>
  <c r="G183" i="10" s="1"/>
  <c r="M184" i="10"/>
  <c r="M183" i="10" s="1"/>
  <c r="I186" i="10"/>
  <c r="I185" i="10" s="1"/>
  <c r="D188" i="10"/>
  <c r="D187" i="10" s="1"/>
  <c r="J188" i="10"/>
  <c r="J187" i="10" s="1"/>
  <c r="F191" i="10"/>
  <c r="L191" i="10"/>
  <c r="H192" i="10"/>
  <c r="H194" i="10"/>
  <c r="H193" i="10" s="1"/>
  <c r="I196" i="10"/>
  <c r="I195" i="10" s="1"/>
  <c r="D198" i="10"/>
  <c r="D197" i="10" s="1"/>
  <c r="J198" i="10"/>
  <c r="J197" i="10" s="1"/>
  <c r="E200" i="10"/>
  <c r="J42" i="10"/>
  <c r="J41" i="10" s="1"/>
  <c r="G56" i="10"/>
  <c r="G55" i="10" s="1"/>
  <c r="D74" i="10"/>
  <c r="D73" i="10" s="1"/>
  <c r="M82" i="10"/>
  <c r="M81" i="10" s="1"/>
  <c r="H93" i="10"/>
  <c r="H92" i="10" s="1"/>
  <c r="E99" i="10"/>
  <c r="E98" i="10" s="1"/>
  <c r="G101" i="10"/>
  <c r="G100" i="10" s="1"/>
  <c r="G104" i="10"/>
  <c r="I105" i="10"/>
  <c r="H106" i="10"/>
  <c r="H109" i="10"/>
  <c r="H108" i="10" s="1"/>
  <c r="G111" i="10"/>
  <c r="G110" i="10" s="1"/>
  <c r="I113" i="10"/>
  <c r="I112" i="10" s="1"/>
  <c r="G116" i="10"/>
  <c r="G115" i="10" s="1"/>
  <c r="H118" i="10"/>
  <c r="H117" i="10" s="1"/>
  <c r="G120" i="10"/>
  <c r="G119" i="10" s="1"/>
  <c r="H122" i="10"/>
  <c r="H121" i="10" s="1"/>
  <c r="F124" i="10"/>
  <c r="F123" i="10" s="1"/>
  <c r="F126" i="10"/>
  <c r="F125" i="10" s="1"/>
  <c r="D128" i="10"/>
  <c r="D127" i="10" s="1"/>
  <c r="D132" i="10"/>
  <c r="D131" i="10" s="1"/>
  <c r="L132" i="10"/>
  <c r="L131" i="10" s="1"/>
  <c r="L133" i="10"/>
  <c r="J134" i="10"/>
  <c r="J135" i="10"/>
  <c r="H136" i="10"/>
  <c r="G137" i="10"/>
  <c r="D138" i="10"/>
  <c r="C138" i="10" s="1"/>
  <c r="C137" i="10" s="1"/>
  <c r="K138" i="10"/>
  <c r="H139" i="10"/>
  <c r="E140" i="10"/>
  <c r="M140" i="10"/>
  <c r="J141" i="10"/>
  <c r="G142" i="10"/>
  <c r="D143" i="10"/>
  <c r="K143" i="10"/>
  <c r="I144" i="10"/>
  <c r="F145" i="10"/>
  <c r="M145" i="10"/>
  <c r="J146" i="10"/>
  <c r="G147" i="10"/>
  <c r="D150" i="10"/>
  <c r="D149" i="10" s="1"/>
  <c r="K150" i="10"/>
  <c r="K149" i="10" s="1"/>
  <c r="H152" i="10"/>
  <c r="E153" i="10"/>
  <c r="L153" i="10"/>
  <c r="L151" i="10" s="1"/>
  <c r="L148" i="10" s="1"/>
  <c r="J154" i="10"/>
  <c r="F156" i="10"/>
  <c r="F155" i="10" s="1"/>
  <c r="M156" i="10"/>
  <c r="M155" i="10" s="1"/>
  <c r="I158" i="10"/>
  <c r="I157" i="10" s="1"/>
  <c r="F161" i="10"/>
  <c r="F160" i="10" s="1"/>
  <c r="D163" i="10"/>
  <c r="C163" i="10" s="1"/>
  <c r="K163" i="10"/>
  <c r="H164" i="10"/>
  <c r="J166" i="10"/>
  <c r="J165" i="10" s="1"/>
  <c r="G168" i="10"/>
  <c r="G167" i="10" s="1"/>
  <c r="D170" i="10"/>
  <c r="J170" i="10"/>
  <c r="J169" i="10" s="1"/>
  <c r="F171" i="10"/>
  <c r="L171" i="10"/>
  <c r="H172" i="10"/>
  <c r="H169" i="10" s="1"/>
  <c r="H159" i="10" s="1"/>
  <c r="D173" i="10"/>
  <c r="J173" i="10"/>
  <c r="F174" i="10"/>
  <c r="F169" i="10" s="1"/>
  <c r="F159" i="10" s="1"/>
  <c r="L174" i="10"/>
  <c r="F176" i="10"/>
  <c r="F175" i="10" s="1"/>
  <c r="L176" i="10"/>
  <c r="L175" i="10" s="1"/>
  <c r="H178" i="10"/>
  <c r="D179" i="10"/>
  <c r="J179" i="10"/>
  <c r="F182" i="10"/>
  <c r="F181" i="10" s="1"/>
  <c r="L182" i="10"/>
  <c r="L181" i="10" s="1"/>
  <c r="H184" i="10"/>
  <c r="H183" i="10" s="1"/>
  <c r="D186" i="10"/>
  <c r="D185" i="10" s="1"/>
  <c r="J186" i="10"/>
  <c r="J185" i="10" s="1"/>
  <c r="E188" i="10"/>
  <c r="E187" i="10" s="1"/>
  <c r="K188" i="10"/>
  <c r="K187" i="10" s="1"/>
  <c r="G191" i="10"/>
  <c r="G190" i="10" s="1"/>
  <c r="M191" i="10"/>
  <c r="I192" i="10"/>
  <c r="I194" i="10"/>
  <c r="I193" i="10" s="1"/>
  <c r="D196" i="10"/>
  <c r="D195" i="10" s="1"/>
  <c r="F45" i="10"/>
  <c r="I58" i="10"/>
  <c r="I57" i="10" s="1"/>
  <c r="K74" i="10"/>
  <c r="K73" i="10" s="1"/>
  <c r="F84" i="10"/>
  <c r="F83" i="10" s="1"/>
  <c r="L93" i="10"/>
  <c r="L92" i="10" s="1"/>
  <c r="G99" i="10"/>
  <c r="G98" i="10" s="1"/>
  <c r="H101" i="10"/>
  <c r="H100" i="10" s="1"/>
  <c r="H104" i="10"/>
  <c r="J105" i="10"/>
  <c r="J106" i="10"/>
  <c r="I109" i="10"/>
  <c r="I108" i="10" s="1"/>
  <c r="I111" i="10"/>
  <c r="I110" i="10" s="1"/>
  <c r="I107" i="10" s="1"/>
  <c r="J113" i="10"/>
  <c r="J112" i="10" s="1"/>
  <c r="H116" i="10"/>
  <c r="H115" i="10" s="1"/>
  <c r="J118" i="10"/>
  <c r="J117" i="10" s="1"/>
  <c r="I120" i="10"/>
  <c r="I119" i="10" s="1"/>
  <c r="I122" i="10"/>
  <c r="I121" i="10" s="1"/>
  <c r="G124" i="10"/>
  <c r="G123" i="10" s="1"/>
  <c r="G126" i="10"/>
  <c r="G125" i="10" s="1"/>
  <c r="E128" i="10"/>
  <c r="E127" i="10" s="1"/>
  <c r="E132" i="10"/>
  <c r="E131" i="10" s="1"/>
  <c r="M132" i="10"/>
  <c r="M131" i="10" s="1"/>
  <c r="M133" i="10"/>
  <c r="K134" i="10"/>
  <c r="K135" i="10"/>
  <c r="I136" i="10"/>
  <c r="H137" i="10"/>
  <c r="E138" i="10"/>
  <c r="L138" i="10"/>
  <c r="I139" i="10"/>
  <c r="G140" i="10"/>
  <c r="D141" i="10"/>
  <c r="K141" i="10"/>
  <c r="H142" i="10"/>
  <c r="E143" i="10"/>
  <c r="M143" i="10"/>
  <c r="C143" i="10" s="1"/>
  <c r="C142" i="10" s="1"/>
  <c r="J144" i="10"/>
  <c r="G145" i="10"/>
  <c r="D146" i="10"/>
  <c r="K146" i="10"/>
  <c r="I147" i="10"/>
  <c r="E150" i="10"/>
  <c r="E149" i="10" s="1"/>
  <c r="L150" i="10"/>
  <c r="L149" i="10" s="1"/>
  <c r="I152" i="10"/>
  <c r="F153" i="10"/>
  <c r="F151" i="10" s="1"/>
  <c r="F148" i="10" s="1"/>
  <c r="D154" i="10"/>
  <c r="K154" i="10"/>
  <c r="G156" i="10"/>
  <c r="G155" i="10" s="1"/>
  <c r="J158" i="10"/>
  <c r="J157" i="10" s="1"/>
  <c r="H161" i="10"/>
  <c r="H160" i="10" s="1"/>
  <c r="E163" i="10"/>
  <c r="L163" i="10"/>
  <c r="I164" i="10"/>
  <c r="I162" i="10" s="1"/>
  <c r="D166" i="10"/>
  <c r="D165" i="10" s="1"/>
  <c r="L166" i="10"/>
  <c r="L165" i="10" s="1"/>
  <c r="H168" i="10"/>
  <c r="H167" i="10" s="1"/>
  <c r="E170" i="10"/>
  <c r="K170" i="10"/>
  <c r="G171" i="10"/>
  <c r="M171" i="10"/>
  <c r="C171" i="10" s="1"/>
  <c r="I172" i="10"/>
  <c r="E173" i="10"/>
  <c r="K173" i="10"/>
  <c r="G174" i="10"/>
  <c r="M174" i="10"/>
  <c r="G176" i="10"/>
  <c r="G175" i="10" s="1"/>
  <c r="M176" i="10"/>
  <c r="M175" i="10" s="1"/>
  <c r="I178" i="10"/>
  <c r="E179" i="10"/>
  <c r="K179" i="10"/>
  <c r="G182" i="10"/>
  <c r="G181" i="10" s="1"/>
  <c r="M182" i="10"/>
  <c r="M181" i="10" s="1"/>
  <c r="M180" i="10" s="1"/>
  <c r="I184" i="10"/>
  <c r="I183" i="10" s="1"/>
  <c r="E186" i="10"/>
  <c r="E185" i="10" s="1"/>
  <c r="K186" i="10"/>
  <c r="K185" i="10" s="1"/>
  <c r="F188" i="10"/>
  <c r="F187" i="10" s="1"/>
  <c r="L188" i="10"/>
  <c r="L187" i="10" s="1"/>
  <c r="H191" i="10"/>
  <c r="C191" i="10" s="1"/>
  <c r="C190" i="10" s="1"/>
  <c r="D192" i="10"/>
  <c r="J192" i="10"/>
  <c r="D194" i="10"/>
  <c r="D193" i="10" s="1"/>
  <c r="J194" i="10"/>
  <c r="J193" i="10" s="1"/>
  <c r="E196" i="10"/>
  <c r="K196" i="10"/>
  <c r="K195" i="10" s="1"/>
  <c r="K189" i="10" s="1"/>
  <c r="E25" i="10"/>
  <c r="G48" i="10"/>
  <c r="J63" i="10"/>
  <c r="G78" i="10"/>
  <c r="G77" i="10" s="1"/>
  <c r="L86" i="10"/>
  <c r="L85" i="10" s="1"/>
  <c r="M95" i="10"/>
  <c r="M94" i="10" s="1"/>
  <c r="L99" i="10"/>
  <c r="L98" i="10" s="1"/>
  <c r="K101" i="10"/>
  <c r="K100" i="10" s="1"/>
  <c r="M104" i="10"/>
  <c r="L105" i="10"/>
  <c r="K109" i="10"/>
  <c r="K108" i="10" s="1"/>
  <c r="M111" i="10"/>
  <c r="M110" i="10" s="1"/>
  <c r="M107" i="10" s="1"/>
  <c r="L113" i="10"/>
  <c r="L112" i="10" s="1"/>
  <c r="M116" i="10"/>
  <c r="M115" i="10" s="1"/>
  <c r="L118" i="10"/>
  <c r="L117" i="10" s="1"/>
  <c r="M120" i="10"/>
  <c r="M119" i="10" s="1"/>
  <c r="K122" i="10"/>
  <c r="K121" i="10" s="1"/>
  <c r="K124" i="10"/>
  <c r="K123" i="10" s="1"/>
  <c r="I126" i="10"/>
  <c r="I125" i="10" s="1"/>
  <c r="I128" i="10"/>
  <c r="I127" i="10" s="1"/>
  <c r="G132" i="10"/>
  <c r="G131" i="10" s="1"/>
  <c r="G133" i="10"/>
  <c r="E134" i="10"/>
  <c r="E135" i="10"/>
  <c r="M135" i="10"/>
  <c r="M136" i="10"/>
  <c r="J137" i="10"/>
  <c r="G138" i="10"/>
  <c r="E139" i="10"/>
  <c r="L139" i="10"/>
  <c r="L130" i="10" s="1"/>
  <c r="I140" i="10"/>
  <c r="F141" i="10"/>
  <c r="M141" i="10"/>
  <c r="K142" i="10"/>
  <c r="H143" i="10"/>
  <c r="E144" i="10"/>
  <c r="L144" i="10"/>
  <c r="I145" i="10"/>
  <c r="G146" i="10"/>
  <c r="D147" i="10"/>
  <c r="K147" i="10"/>
  <c r="G150" i="10"/>
  <c r="G149" i="10" s="1"/>
  <c r="D152" i="10"/>
  <c r="L152" i="10"/>
  <c r="I153" i="10"/>
  <c r="F154" i="10"/>
  <c r="M154" i="10"/>
  <c r="I156" i="10"/>
  <c r="I155" i="10" s="1"/>
  <c r="F158" i="10"/>
  <c r="F157" i="10" s="1"/>
  <c r="M158" i="10"/>
  <c r="M157" i="10" s="1"/>
  <c r="J161" i="10"/>
  <c r="J160" i="10" s="1"/>
  <c r="G163" i="10"/>
  <c r="D164" i="10"/>
  <c r="L164" i="10"/>
  <c r="C164" i="10" s="1"/>
  <c r="G166" i="10"/>
  <c r="G165" i="10" s="1"/>
  <c r="J168" i="10"/>
  <c r="J167" i="10" s="1"/>
  <c r="G170" i="10"/>
  <c r="C170" i="10" s="1"/>
  <c r="M170" i="10"/>
  <c r="I171" i="10"/>
  <c r="E172" i="10"/>
  <c r="E169" i="10" s="1"/>
  <c r="K172" i="10"/>
  <c r="G173" i="10"/>
  <c r="M173" i="10"/>
  <c r="I174" i="10"/>
  <c r="I176" i="10"/>
  <c r="I175" i="10" s="1"/>
  <c r="E178" i="10"/>
  <c r="E177" i="10" s="1"/>
  <c r="K178" i="10"/>
  <c r="G179" i="10"/>
  <c r="M179" i="10"/>
  <c r="M177" i="10" s="1"/>
  <c r="I182" i="10"/>
  <c r="I181" i="10" s="1"/>
  <c r="I180" i="10" s="1"/>
  <c r="E184" i="10"/>
  <c r="E183" i="10" s="1"/>
  <c r="K184" i="10"/>
  <c r="K183" i="10" s="1"/>
  <c r="K180" i="10" s="1"/>
  <c r="G186" i="10"/>
  <c r="G185" i="10" s="1"/>
  <c r="M186" i="10"/>
  <c r="M185" i="10" s="1"/>
  <c r="H188" i="10"/>
  <c r="H187" i="10" s="1"/>
  <c r="D191" i="10"/>
  <c r="J191" i="10"/>
  <c r="F192" i="10"/>
  <c r="L192" i="10"/>
  <c r="F194" i="10"/>
  <c r="F193" i="10" s="1"/>
  <c r="M88" i="10"/>
  <c r="M87" i="10" s="1"/>
  <c r="D50" i="10"/>
  <c r="D16" i="10"/>
  <c r="D15" i="10" s="1"/>
  <c r="D14" i="10" s="1"/>
  <c r="H120" i="10"/>
  <c r="H119" i="10" s="1"/>
  <c r="H114" i="10" s="1"/>
  <c r="J23" i="10"/>
  <c r="I118" i="10"/>
  <c r="I117" i="10" s="1"/>
  <c r="I116" i="10"/>
  <c r="I115" i="10" s="1"/>
  <c r="I114" i="10" s="1"/>
  <c r="G19" i="10"/>
  <c r="G18" i="10" s="1"/>
  <c r="D71" i="10"/>
  <c r="D70" i="10" s="1"/>
  <c r="J65" i="10"/>
  <c r="J64" i="10" s="1"/>
  <c r="I60" i="10"/>
  <c r="I59" i="10" s="1"/>
  <c r="J51" i="10"/>
  <c r="H48" i="10"/>
  <c r="M45" i="10"/>
  <c r="G36" i="10"/>
  <c r="H25" i="10"/>
  <c r="G221" i="10"/>
  <c r="G212" i="10"/>
  <c r="K208" i="10"/>
  <c r="H162" i="10"/>
  <c r="G114" i="10"/>
  <c r="K23" i="10"/>
  <c r="F23" i="15"/>
  <c r="I239" i="10"/>
  <c r="I238" i="10" s="1"/>
  <c r="K221" i="10"/>
  <c r="K114" i="10"/>
  <c r="J19" i="10"/>
  <c r="J18" i="10" s="1"/>
  <c r="E215" i="13"/>
  <c r="H228" i="10"/>
  <c r="G229" i="10"/>
  <c r="G228" i="10" s="1"/>
  <c r="E229" i="10"/>
  <c r="M216" i="10"/>
  <c r="M162" i="10"/>
  <c r="I34" i="10"/>
  <c r="M26" i="10"/>
  <c r="M21" i="10"/>
  <c r="I208" i="10"/>
  <c r="J190" i="10"/>
  <c r="G180" i="10"/>
  <c r="H177" i="10"/>
  <c r="F177" i="10"/>
  <c r="H113" i="10"/>
  <c r="H112" i="10" s="1"/>
  <c r="H111" i="10"/>
  <c r="M109" i="10"/>
  <c r="M108" i="10" s="1"/>
  <c r="G109" i="10"/>
  <c r="G108" i="10" s="1"/>
  <c r="I106" i="10"/>
  <c r="M105" i="10"/>
  <c r="G105" i="10"/>
  <c r="G103" i="10" s="1"/>
  <c r="G102" i="10" s="1"/>
  <c r="K104" i="10"/>
  <c r="E104" i="10"/>
  <c r="E103" i="10" s="1"/>
  <c r="E102" i="10" s="1"/>
  <c r="I101" i="10"/>
  <c r="I100" i="10" s="1"/>
  <c r="J99" i="10"/>
  <c r="J98" i="10" s="1"/>
  <c r="D99" i="10"/>
  <c r="D98" i="10" s="1"/>
  <c r="I97" i="10"/>
  <c r="I96" i="10" s="1"/>
  <c r="F95" i="10"/>
  <c r="D93" i="10"/>
  <c r="D92" i="10" s="1"/>
  <c r="J88" i="10"/>
  <c r="J87" i="10" s="1"/>
  <c r="H86" i="10"/>
  <c r="H85" i="10" s="1"/>
  <c r="I84" i="10"/>
  <c r="I83" i="10" s="1"/>
  <c r="I82" i="10"/>
  <c r="I81" i="10" s="1"/>
  <c r="F80" i="10"/>
  <c r="F79" i="10" s="1"/>
  <c r="K76" i="10"/>
  <c r="K75" i="10" s="1"/>
  <c r="H74" i="10"/>
  <c r="H73" i="10" s="1"/>
  <c r="K69" i="10"/>
  <c r="K65" i="10"/>
  <c r="K64" i="10" s="1"/>
  <c r="L62" i="10"/>
  <c r="H58" i="10"/>
  <c r="H57" i="10" s="1"/>
  <c r="I51" i="10"/>
  <c r="E49" i="10"/>
  <c r="K46" i="10"/>
  <c r="I42" i="10"/>
  <c r="I41" i="10" s="1"/>
  <c r="F34" i="10"/>
  <c r="J26" i="10"/>
  <c r="K177" i="10"/>
  <c r="F141" i="13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J207" i="10" s="1"/>
  <c r="F208" i="10"/>
  <c r="L190" i="10"/>
  <c r="L189" i="10" s="1"/>
  <c r="E180" i="10"/>
  <c r="I177" i="10"/>
  <c r="J162" i="10"/>
  <c r="F162" i="10"/>
  <c r="C136" i="10"/>
  <c r="C135" i="10" s="1"/>
  <c r="E130" i="10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M190" i="10"/>
  <c r="I190" i="10"/>
  <c r="E190" i="10"/>
  <c r="C174" i="10"/>
  <c r="K162" i="10"/>
  <c r="G162" i="10"/>
  <c r="J151" i="10"/>
  <c r="M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E44" i="10" s="1"/>
  <c r="E43" i="10" s="1"/>
  <c r="I48" i="10"/>
  <c r="M48" i="10"/>
  <c r="G49" i="10"/>
  <c r="K49" i="10"/>
  <c r="E50" i="10"/>
  <c r="I50" i="10"/>
  <c r="I44" i="10" s="1"/>
  <c r="I43" i="10" s="1"/>
  <c r="M50" i="10"/>
  <c r="G51" i="10"/>
  <c r="K51" i="10"/>
  <c r="E52" i="10"/>
  <c r="I52" i="10"/>
  <c r="M52" i="10"/>
  <c r="M44" i="10" s="1"/>
  <c r="M43" i="10" s="1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K60" i="10"/>
  <c r="K59" i="10" s="1"/>
  <c r="E62" i="10"/>
  <c r="I62" i="10"/>
  <c r="I61" i="10" s="1"/>
  <c r="I54" i="10" s="1"/>
  <c r="M62" i="10"/>
  <c r="G63" i="10"/>
  <c r="K63" i="10"/>
  <c r="K61" i="10" s="1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C47" i="10" s="1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D63" i="10"/>
  <c r="H63" i="10"/>
  <c r="L63" i="10"/>
  <c r="L61" i="10" s="1"/>
  <c r="E65" i="10"/>
  <c r="E64" i="10" s="1"/>
  <c r="I65" i="10"/>
  <c r="I64" i="10" s="1"/>
  <c r="M65" i="10"/>
  <c r="M64" i="10" s="1"/>
  <c r="G68" i="10"/>
  <c r="C68" i="10" s="1"/>
  <c r="K68" i="10"/>
  <c r="E69" i="10"/>
  <c r="E67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G44" i="10" s="1"/>
  <c r="G43" i="10" s="1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M91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J44" i="10" s="1"/>
  <c r="J43" i="10" s="1"/>
  <c r="H46" i="10"/>
  <c r="F47" i="10"/>
  <c r="D48" i="10"/>
  <c r="C48" i="10" s="1"/>
  <c r="L48" i="10"/>
  <c r="J49" i="10"/>
  <c r="H50" i="10"/>
  <c r="F51" i="10"/>
  <c r="D52" i="10"/>
  <c r="L52" i="10"/>
  <c r="C52" i="10" s="1"/>
  <c r="D56" i="10"/>
  <c r="D55" i="10" s="1"/>
  <c r="L56" i="10"/>
  <c r="L55" i="10" s="1"/>
  <c r="E58" i="10"/>
  <c r="E57" i="10" s="1"/>
  <c r="M58" i="10"/>
  <c r="M57" i="10" s="1"/>
  <c r="F60" i="10"/>
  <c r="F59" i="10" s="1"/>
  <c r="H62" i="10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E72" i="10" s="1"/>
  <c r="I76" i="10"/>
  <c r="I75" i="10" s="1"/>
  <c r="M76" i="10"/>
  <c r="M75" i="10" s="1"/>
  <c r="F78" i="10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H72" i="10" s="1"/>
  <c r="L82" i="10"/>
  <c r="L81" i="10" s="1"/>
  <c r="D84" i="10"/>
  <c r="D83" i="10" s="1"/>
  <c r="H84" i="10"/>
  <c r="H83" i="10" s="1"/>
  <c r="L84" i="10"/>
  <c r="L83" i="10" s="1"/>
  <c r="F86" i="10"/>
  <c r="F85" i="10" s="1"/>
  <c r="J86" i="10"/>
  <c r="J85" i="10" s="1"/>
  <c r="J72" i="10" s="1"/>
  <c r="D88" i="10"/>
  <c r="D87" i="10" s="1"/>
  <c r="H88" i="10"/>
  <c r="H87" i="10" s="1"/>
  <c r="L88" i="10"/>
  <c r="L87" i="10" s="1"/>
  <c r="E90" i="10"/>
  <c r="E89" i="10" s="1"/>
  <c r="I90" i="10"/>
  <c r="I89" i="10" s="1"/>
  <c r="M90" i="10"/>
  <c r="M89" i="10" s="1"/>
  <c r="M72" i="10" s="1"/>
  <c r="F93" i="10"/>
  <c r="F92" i="10" s="1"/>
  <c r="J93" i="10"/>
  <c r="J92" i="10" s="1"/>
  <c r="D95" i="10"/>
  <c r="D94" i="10" s="1"/>
  <c r="H95" i="10"/>
  <c r="H94" i="10" s="1"/>
  <c r="L95" i="10"/>
  <c r="L94" i="10" s="1"/>
  <c r="D97" i="10"/>
  <c r="D96" i="10" s="1"/>
  <c r="D91" i="10" s="1"/>
  <c r="H97" i="10"/>
  <c r="H96" i="10" s="1"/>
  <c r="L97" i="10"/>
  <c r="L96" i="10" s="1"/>
  <c r="F212" i="10"/>
  <c r="F207" i="10" s="1"/>
  <c r="H208" i="10"/>
  <c r="L169" i="10"/>
  <c r="C154" i="10"/>
  <c r="C140" i="10"/>
  <c r="C134" i="10"/>
  <c r="C133" i="10" s="1"/>
  <c r="K130" i="10"/>
  <c r="G130" i="10"/>
  <c r="L208" i="10"/>
  <c r="G107" i="10"/>
  <c r="L103" i="10"/>
  <c r="L102" i="10" s="1"/>
  <c r="H103" i="10"/>
  <c r="H102" i="10" s="1"/>
  <c r="J66" i="10"/>
  <c r="M20" i="10"/>
  <c r="C104" i="13"/>
  <c r="C49" i="13"/>
  <c r="J24" i="13"/>
  <c r="C47" i="13"/>
  <c r="C156" i="13"/>
  <c r="G193" i="13"/>
  <c r="G192" i="13" s="1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J132" i="13" s="1"/>
  <c r="H38" i="13"/>
  <c r="F61" i="13"/>
  <c r="F54" i="13" s="1"/>
  <c r="D165" i="13"/>
  <c r="H172" i="13"/>
  <c r="G211" i="13"/>
  <c r="H224" i="13"/>
  <c r="J172" i="13"/>
  <c r="J165" i="13"/>
  <c r="D180" i="13"/>
  <c r="J193" i="13"/>
  <c r="J192" i="13" s="1"/>
  <c r="C218" i="13"/>
  <c r="G232" i="13"/>
  <c r="G231" i="13" s="1"/>
  <c r="D242" i="13"/>
  <c r="D241" i="13" s="1"/>
  <c r="C144" i="13"/>
  <c r="E67" i="13"/>
  <c r="E66" i="13" s="1"/>
  <c r="I141" i="13"/>
  <c r="I132" i="13" s="1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C141" i="13" s="1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I183" i="13"/>
  <c r="C221" i="13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D152" i="13"/>
  <c r="C153" i="13"/>
  <c r="C152" i="13" s="1"/>
  <c r="C195" i="13"/>
  <c r="G44" i="13"/>
  <c r="G43" i="13" s="1"/>
  <c r="E165" i="13"/>
  <c r="H180" i="13"/>
  <c r="J215" i="13"/>
  <c r="E219" i="13"/>
  <c r="C159" i="13"/>
  <c r="C158" i="13" s="1"/>
  <c r="E24" i="13"/>
  <c r="E23" i="13" s="1"/>
  <c r="C25" i="13"/>
  <c r="D229" i="13"/>
  <c r="D224" i="13" s="1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F44" i="13"/>
  <c r="F43" i="13" s="1"/>
  <c r="F103" i="13"/>
  <c r="F102" i="13" s="1"/>
  <c r="H107" i="13"/>
  <c r="E193" i="13"/>
  <c r="F211" i="13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183" i="13"/>
  <c r="G224" i="13"/>
  <c r="G242" i="13"/>
  <c r="G241" i="13" s="1"/>
  <c r="G72" i="13"/>
  <c r="C243" i="10"/>
  <c r="C242" i="10" s="1"/>
  <c r="J239" i="10"/>
  <c r="J238" i="10" s="1"/>
  <c r="H221" i="10"/>
  <c r="I212" i="10"/>
  <c r="D212" i="10"/>
  <c r="C213" i="10"/>
  <c r="E212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C194" i="10"/>
  <c r="C193" i="10" s="1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L207" i="10"/>
  <c r="D208" i="10"/>
  <c r="C209" i="10"/>
  <c r="C206" i="10"/>
  <c r="C205" i="10" s="1"/>
  <c r="C204" i="10"/>
  <c r="C203" i="10" s="1"/>
  <c r="E197" i="10"/>
  <c r="C198" i="10"/>
  <c r="C197" i="10" s="1"/>
  <c r="C192" i="10"/>
  <c r="C188" i="10"/>
  <c r="C187" i="10" s="1"/>
  <c r="C186" i="10"/>
  <c r="C185" i="10" s="1"/>
  <c r="C184" i="10"/>
  <c r="C183" i="10" s="1"/>
  <c r="F180" i="10"/>
  <c r="C178" i="10"/>
  <c r="I169" i="10"/>
  <c r="I159" i="10" s="1"/>
  <c r="D162" i="10"/>
  <c r="D160" i="10"/>
  <c r="C161" i="10"/>
  <c r="C160" i="10" s="1"/>
  <c r="C153" i="10"/>
  <c r="D151" i="10"/>
  <c r="D148" i="10" s="1"/>
  <c r="C147" i="10"/>
  <c r="C146" i="10" s="1"/>
  <c r="J130" i="10"/>
  <c r="C105" i="10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18" i="10"/>
  <c r="C117" i="10" s="1"/>
  <c r="C116" i="10"/>
  <c r="C115" i="10" s="1"/>
  <c r="F114" i="10"/>
  <c r="L107" i="10"/>
  <c r="C99" i="10"/>
  <c r="C98" i="10" s="1"/>
  <c r="G72" i="10"/>
  <c r="C46" i="10"/>
  <c r="D190" i="10"/>
  <c r="G189" i="10"/>
  <c r="J180" i="10"/>
  <c r="C173" i="10"/>
  <c r="K169" i="10"/>
  <c r="K159" i="10" s="1"/>
  <c r="G169" i="10"/>
  <c r="C168" i="10"/>
  <c r="C167" i="10" s="1"/>
  <c r="C158" i="10"/>
  <c r="C157" i="10" s="1"/>
  <c r="C156" i="10"/>
  <c r="C155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H180" i="10"/>
  <c r="D169" i="10"/>
  <c r="K151" i="10"/>
  <c r="K148" i="10" s="1"/>
  <c r="G151" i="10"/>
  <c r="C152" i="10"/>
  <c r="C141" i="10"/>
  <c r="C139" i="10" s="1"/>
  <c r="D130" i="10"/>
  <c r="J114" i="10"/>
  <c r="E107" i="10"/>
  <c r="I91" i="10"/>
  <c r="E91" i="10"/>
  <c r="C101" i="10"/>
  <c r="C100" i="10" s="1"/>
  <c r="C109" i="10"/>
  <c r="C108" i="10" s="1"/>
  <c r="M103" i="10"/>
  <c r="M102" i="10" s="1"/>
  <c r="I103" i="10"/>
  <c r="I102" i="10" s="1"/>
  <c r="K72" i="10"/>
  <c r="F44" i="10"/>
  <c r="F43" i="10" s="1"/>
  <c r="D12" i="10"/>
  <c r="D11" i="10" s="1"/>
  <c r="M67" i="10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L39" i="10"/>
  <c r="L38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G21" i="10"/>
  <c r="G20" i="10" s="1"/>
  <c r="G17" i="10" s="1"/>
  <c r="K21" i="10"/>
  <c r="K20" i="10" s="1"/>
  <c r="K17" i="10" s="1"/>
  <c r="D22" i="10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L34" i="10"/>
  <c r="E35" i="10"/>
  <c r="I35" i="10"/>
  <c r="M35" i="10"/>
  <c r="M32" i="10" s="1"/>
  <c r="F36" i="10"/>
  <c r="J36" i="10"/>
  <c r="E39" i="10"/>
  <c r="E38" i="10" s="1"/>
  <c r="I39" i="10"/>
  <c r="M39" i="10"/>
  <c r="M38" i="10" s="1"/>
  <c r="M37" i="10" s="1"/>
  <c r="F40" i="10"/>
  <c r="J40" i="10"/>
  <c r="J38" i="10" s="1"/>
  <c r="J37" i="10" s="1"/>
  <c r="P8" i="9"/>
  <c r="R8" i="9"/>
  <c r="P9" i="9"/>
  <c r="H40" i="8" s="1"/>
  <c r="R9" i="9"/>
  <c r="P10" i="9"/>
  <c r="E30" i="8" s="1"/>
  <c r="R10" i="9"/>
  <c r="P11" i="9"/>
  <c r="R11" i="9"/>
  <c r="P12" i="9"/>
  <c r="R12" i="9"/>
  <c r="P13" i="9"/>
  <c r="R13" i="9"/>
  <c r="P14" i="9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R21" i="9"/>
  <c r="P22" i="9"/>
  <c r="R22" i="9"/>
  <c r="P23" i="9"/>
  <c r="R23" i="9"/>
  <c r="P24" i="9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D34" i="8"/>
  <c r="E42" i="8"/>
  <c r="E41" i="8" s="1"/>
  <c r="J48" i="8"/>
  <c r="I52" i="8"/>
  <c r="D63" i="8"/>
  <c r="F69" i="8"/>
  <c r="H76" i="8"/>
  <c r="H75" i="8" s="1"/>
  <c r="H82" i="8"/>
  <c r="H81" i="8" s="1"/>
  <c r="J90" i="8"/>
  <c r="J89" i="8" s="1"/>
  <c r="D97" i="8"/>
  <c r="G105" i="8"/>
  <c r="J109" i="8"/>
  <c r="J108" i="8" s="1"/>
  <c r="G115" i="8"/>
  <c r="G114" i="8" s="1"/>
  <c r="E120" i="8"/>
  <c r="E119" i="8" s="1"/>
  <c r="J126" i="8"/>
  <c r="J125" i="8" s="1"/>
  <c r="D134" i="8"/>
  <c r="D138" i="8"/>
  <c r="D137" i="8" s="1"/>
  <c r="D142" i="8"/>
  <c r="J143" i="8"/>
  <c r="F147" i="8"/>
  <c r="F146" i="8" s="1"/>
  <c r="J148" i="8"/>
  <c r="G152" i="8"/>
  <c r="G151" i="8" s="1"/>
  <c r="E155" i="8"/>
  <c r="I156" i="8"/>
  <c r="I158" i="8"/>
  <c r="I157" i="8" s="1"/>
  <c r="E165" i="8"/>
  <c r="F166" i="8"/>
  <c r="I168" i="8"/>
  <c r="I167" i="8" s="1"/>
  <c r="G170" i="8"/>
  <c r="G169" i="8" s="1"/>
  <c r="I172" i="8"/>
  <c r="J173" i="8"/>
  <c r="F175" i="8"/>
  <c r="F176" i="8"/>
  <c r="H178" i="8"/>
  <c r="H177" i="8" s="1"/>
  <c r="I180" i="8"/>
  <c r="D186" i="8"/>
  <c r="D185" i="8" s="1"/>
  <c r="H188" i="8"/>
  <c r="H187" i="8" s="1"/>
  <c r="I190" i="8"/>
  <c r="I189" i="8" s="1"/>
  <c r="H193" i="8"/>
  <c r="H194" i="8"/>
  <c r="F196" i="8"/>
  <c r="F195" i="8" s="1"/>
  <c r="D198" i="8"/>
  <c r="I198" i="8"/>
  <c r="I197" i="8" s="1"/>
  <c r="H200" i="8"/>
  <c r="H199" i="8" s="1"/>
  <c r="G202" i="8"/>
  <c r="G201" i="8" s="1"/>
  <c r="D204" i="8"/>
  <c r="D203" i="8" s="1"/>
  <c r="I204" i="8"/>
  <c r="I203" i="8" s="1"/>
  <c r="E206" i="8"/>
  <c r="E205" i="8" s="1"/>
  <c r="E208" i="8"/>
  <c r="E207" i="8" s="1"/>
  <c r="D211" i="8"/>
  <c r="J211" i="8"/>
  <c r="G212" i="8"/>
  <c r="E213" i="8"/>
  <c r="D215" i="8"/>
  <c r="J215" i="8"/>
  <c r="H216" i="8"/>
  <c r="F217" i="8"/>
  <c r="D219" i="8"/>
  <c r="G219" i="8"/>
  <c r="E220" i="8"/>
  <c r="J220" i="8"/>
  <c r="G222" i="8"/>
  <c r="G221" i="8" s="1"/>
  <c r="E225" i="8"/>
  <c r="E224" i="8" s="1"/>
  <c r="I225" i="8"/>
  <c r="I224" i="8" s="1"/>
  <c r="H227" i="8"/>
  <c r="H226" i="8" s="1"/>
  <c r="D229" i="8"/>
  <c r="D228" i="8" s="1"/>
  <c r="I229" i="8"/>
  <c r="I228" i="8" s="1"/>
  <c r="F232" i="8"/>
  <c r="J232" i="8"/>
  <c r="H233" i="8"/>
  <c r="E235" i="8"/>
  <c r="E234" i="8" s="1"/>
  <c r="I235" i="8"/>
  <c r="I234" i="8" s="1"/>
  <c r="E237" i="8"/>
  <c r="E236" i="8" s="1"/>
  <c r="H237" i="8"/>
  <c r="H236" i="8" s="1"/>
  <c r="D239" i="8"/>
  <c r="D238" i="8" s="1"/>
  <c r="H239" i="8"/>
  <c r="H238" i="8" s="1"/>
  <c r="D243" i="8"/>
  <c r="D242" i="8" s="1"/>
  <c r="H243" i="8"/>
  <c r="H242" i="8" s="1"/>
  <c r="D245" i="8"/>
  <c r="D244" i="8" s="1"/>
  <c r="H245" i="8"/>
  <c r="H244" i="8" s="1"/>
  <c r="E249" i="8"/>
  <c r="E248" i="8" s="1"/>
  <c r="E247" i="8" s="1"/>
  <c r="E246" i="8" s="1"/>
  <c r="H249" i="8"/>
  <c r="H248" i="8" s="1"/>
  <c r="H247" i="8" s="1"/>
  <c r="H246" i="8" s="1"/>
  <c r="H190" i="10" l="1"/>
  <c r="H189" i="10" s="1"/>
  <c r="G249" i="8"/>
  <c r="G248" i="8" s="1"/>
  <c r="G247" i="8" s="1"/>
  <c r="G246" i="8" s="1"/>
  <c r="G245" i="8"/>
  <c r="G244" i="8" s="1"/>
  <c r="G243" i="8"/>
  <c r="G242" i="8" s="1"/>
  <c r="F239" i="8"/>
  <c r="F238" i="8" s="1"/>
  <c r="G237" i="8"/>
  <c r="G236" i="8" s="1"/>
  <c r="H235" i="8"/>
  <c r="H234" i="8" s="1"/>
  <c r="F233" i="8"/>
  <c r="E232" i="8"/>
  <c r="J227" i="8"/>
  <c r="J226" i="8" s="1"/>
  <c r="G225" i="8"/>
  <c r="G224" i="8" s="1"/>
  <c r="F222" i="8"/>
  <c r="F221" i="8" s="1"/>
  <c r="D220" i="8"/>
  <c r="H217" i="8"/>
  <c r="F216" i="8"/>
  <c r="J213" i="8"/>
  <c r="E212" i="8"/>
  <c r="I208" i="8"/>
  <c r="I207" i="8" s="1"/>
  <c r="D206" i="8"/>
  <c r="J202" i="8"/>
  <c r="J201" i="8" s="1"/>
  <c r="G200" i="8"/>
  <c r="G199" i="8" s="1"/>
  <c r="I196" i="8"/>
  <c r="I195" i="8" s="1"/>
  <c r="G194" i="8"/>
  <c r="F190" i="8"/>
  <c r="F189" i="8" s="1"/>
  <c r="I186" i="8"/>
  <c r="I185" i="8" s="1"/>
  <c r="H181" i="8"/>
  <c r="D178" i="8"/>
  <c r="D177" i="8" s="1"/>
  <c r="I174" i="8"/>
  <c r="F172" i="8"/>
  <c r="F168" i="8"/>
  <c r="F167" i="8" s="1"/>
  <c r="D165" i="8"/>
  <c r="F156" i="8"/>
  <c r="F152" i="8"/>
  <c r="F151" i="8" s="1"/>
  <c r="E147" i="8"/>
  <c r="E146" i="8" s="1"/>
  <c r="J140" i="8"/>
  <c r="J139" i="8" s="1"/>
  <c r="I130" i="8"/>
  <c r="I129" i="8" s="1"/>
  <c r="I118" i="8"/>
  <c r="I117" i="8" s="1"/>
  <c r="I105" i="8"/>
  <c r="I95" i="8"/>
  <c r="I94" i="8" s="1"/>
  <c r="G82" i="8"/>
  <c r="G81" i="8" s="1"/>
  <c r="I68" i="8"/>
  <c r="H52" i="8"/>
  <c r="J20" i="10"/>
  <c r="J17" i="10" s="1"/>
  <c r="G148" i="10"/>
  <c r="I148" i="10"/>
  <c r="M169" i="10"/>
  <c r="M159" i="10" s="1"/>
  <c r="J91" i="10"/>
  <c r="E66" i="10"/>
  <c r="K239" i="10"/>
  <c r="K238" i="10" s="1"/>
  <c r="H151" i="10"/>
  <c r="H148" i="10" s="1"/>
  <c r="I216" i="10"/>
  <c r="L177" i="10"/>
  <c r="F249" i="8"/>
  <c r="F248" i="8" s="1"/>
  <c r="F247" i="8" s="1"/>
  <c r="F246" i="8" s="1"/>
  <c r="F245" i="8"/>
  <c r="F244" i="8" s="1"/>
  <c r="E243" i="8"/>
  <c r="E242" i="8" s="1"/>
  <c r="E239" i="8"/>
  <c r="E238" i="8" s="1"/>
  <c r="F237" i="8"/>
  <c r="F236" i="8" s="1"/>
  <c r="G235" i="8"/>
  <c r="G234" i="8" s="1"/>
  <c r="E233" i="8"/>
  <c r="J229" i="8"/>
  <c r="J228" i="8" s="1"/>
  <c r="I227" i="8"/>
  <c r="I226" i="8" s="1"/>
  <c r="F225" i="8"/>
  <c r="F224" i="8" s="1"/>
  <c r="D222" i="8"/>
  <c r="D221" i="8" s="1"/>
  <c r="J219" i="8"/>
  <c r="G217" i="8"/>
  <c r="D216" i="8"/>
  <c r="H213" i="8"/>
  <c r="D212" i="8"/>
  <c r="G208" i="8"/>
  <c r="G207" i="8" s="1"/>
  <c r="H202" i="8"/>
  <c r="H201" i="8" s="1"/>
  <c r="E200" i="8"/>
  <c r="E199" i="8" s="1"/>
  <c r="G196" i="8"/>
  <c r="G195" i="8" s="1"/>
  <c r="J193" i="8"/>
  <c r="E190" i="8"/>
  <c r="E189" i="8" s="1"/>
  <c r="E186" i="8"/>
  <c r="E185" i="8" s="1"/>
  <c r="G181" i="8"/>
  <c r="H176" i="8"/>
  <c r="D174" i="8"/>
  <c r="E172" i="8"/>
  <c r="J166" i="8"/>
  <c r="J160" i="8"/>
  <c r="J159" i="8" s="1"/>
  <c r="F155" i="8"/>
  <c r="D149" i="8"/>
  <c r="F145" i="8"/>
  <c r="F144" i="8" s="1"/>
  <c r="F138" i="8"/>
  <c r="F137" i="8" s="1"/>
  <c r="H128" i="8"/>
  <c r="H127" i="8" s="1"/>
  <c r="H115" i="8"/>
  <c r="H114" i="8" s="1"/>
  <c r="H105" i="8"/>
  <c r="F95" i="8"/>
  <c r="F94" i="8" s="1"/>
  <c r="F82" i="8"/>
  <c r="F81" i="8" s="1"/>
  <c r="J65" i="8"/>
  <c r="J64" i="8" s="1"/>
  <c r="G52" i="8"/>
  <c r="E39" i="8"/>
  <c r="G216" i="8"/>
  <c r="G215" i="8"/>
  <c r="J155" i="8"/>
  <c r="F213" i="8"/>
  <c r="F154" i="8"/>
  <c r="F153" i="8" s="1"/>
  <c r="E34" i="8"/>
  <c r="E32" i="10"/>
  <c r="C166" i="10"/>
  <c r="C165" i="10" s="1"/>
  <c r="C176" i="10"/>
  <c r="C175" i="10" s="1"/>
  <c r="H210" i="13"/>
  <c r="C74" i="10"/>
  <c r="C73" i="10" s="1"/>
  <c r="H91" i="10"/>
  <c r="K67" i="10"/>
  <c r="K66" i="10" s="1"/>
  <c r="C172" i="10"/>
  <c r="F190" i="10"/>
  <c r="F189" i="10" s="1"/>
  <c r="K229" i="10"/>
  <c r="K228" i="10" s="1"/>
  <c r="M229" i="10"/>
  <c r="M228" i="10" s="1"/>
  <c r="I207" i="10"/>
  <c r="C212" i="10"/>
  <c r="J245" i="8"/>
  <c r="J244" i="8" s="1"/>
  <c r="J243" i="8"/>
  <c r="J242" i="8" s="1"/>
  <c r="J239" i="8"/>
  <c r="J238" i="8" s="1"/>
  <c r="D237" i="8"/>
  <c r="D236" i="8" s="1"/>
  <c r="J233" i="8"/>
  <c r="J231" i="8" s="1"/>
  <c r="J230" i="8" s="1"/>
  <c r="I232" i="8"/>
  <c r="H229" i="8"/>
  <c r="H228" i="8" s="1"/>
  <c r="E227" i="8"/>
  <c r="E226" i="8" s="1"/>
  <c r="J222" i="8"/>
  <c r="J221" i="8" s="1"/>
  <c r="H220" i="8"/>
  <c r="F219" i="8"/>
  <c r="E217" i="8"/>
  <c r="H215" i="8"/>
  <c r="D213" i="8"/>
  <c r="G211" i="8"/>
  <c r="J206" i="8"/>
  <c r="J205" i="8" s="1"/>
  <c r="F204" i="8"/>
  <c r="F203" i="8" s="1"/>
  <c r="F202" i="8"/>
  <c r="F201" i="8" s="1"/>
  <c r="G198" i="8"/>
  <c r="G197" i="8" s="1"/>
  <c r="D196" i="8"/>
  <c r="D195" i="8" s="1"/>
  <c r="G193" i="8"/>
  <c r="G192" i="8" s="1"/>
  <c r="F188" i="8"/>
  <c r="F187" i="8" s="1"/>
  <c r="J184" i="8"/>
  <c r="J183" i="8" s="1"/>
  <c r="G180" i="8"/>
  <c r="I175" i="8"/>
  <c r="I173" i="8"/>
  <c r="E170" i="8"/>
  <c r="E169" i="8" s="1"/>
  <c r="D166" i="8"/>
  <c r="H158" i="8"/>
  <c r="H157" i="8" s="1"/>
  <c r="H154" i="8"/>
  <c r="I148" i="8"/>
  <c r="H143" i="8"/>
  <c r="H136" i="8"/>
  <c r="H135" i="8" s="1"/>
  <c r="E124" i="8"/>
  <c r="E123" i="8" s="1"/>
  <c r="D115" i="8"/>
  <c r="E101" i="8"/>
  <c r="E100" i="8" s="1"/>
  <c r="H88" i="8"/>
  <c r="H87" i="8" s="1"/>
  <c r="F76" i="8"/>
  <c r="F75" i="8" s="1"/>
  <c r="H60" i="8"/>
  <c r="H59" i="8" s="1"/>
  <c r="H48" i="8"/>
  <c r="J30" i="8"/>
  <c r="H32" i="10"/>
  <c r="D20" i="10"/>
  <c r="D189" i="10"/>
  <c r="C120" i="10"/>
  <c r="C119" i="10" s="1"/>
  <c r="C182" i="10"/>
  <c r="C181" i="10" s="1"/>
  <c r="C219" i="13"/>
  <c r="G210" i="13"/>
  <c r="J61" i="10"/>
  <c r="J54" i="10" s="1"/>
  <c r="E228" i="10"/>
  <c r="I228" i="10"/>
  <c r="K212" i="10"/>
  <c r="K207" i="10" s="1"/>
  <c r="E208" i="10"/>
  <c r="I249" i="8"/>
  <c r="I248" i="8" s="1"/>
  <c r="I247" i="8" s="1"/>
  <c r="I246" i="8" s="1"/>
  <c r="I245" i="8"/>
  <c r="I244" i="8" s="1"/>
  <c r="I243" i="8"/>
  <c r="I242" i="8" s="1"/>
  <c r="I239" i="8"/>
  <c r="I238" i="8" s="1"/>
  <c r="J237" i="8"/>
  <c r="J236" i="8" s="1"/>
  <c r="J235" i="8"/>
  <c r="J234" i="8" s="1"/>
  <c r="I233" i="8"/>
  <c r="G232" i="8"/>
  <c r="G229" i="8"/>
  <c r="G228" i="8" s="1"/>
  <c r="D227" i="8"/>
  <c r="D226" i="8" s="1"/>
  <c r="I222" i="8"/>
  <c r="I221" i="8" s="1"/>
  <c r="F220" i="8"/>
  <c r="E219" i="8"/>
  <c r="J216" i="8"/>
  <c r="E215" i="8"/>
  <c r="J212" i="8"/>
  <c r="E211" i="8"/>
  <c r="H206" i="8"/>
  <c r="H205" i="8" s="1"/>
  <c r="E204" i="8"/>
  <c r="E203" i="8" s="1"/>
  <c r="J200" i="8"/>
  <c r="J199" i="8" s="1"/>
  <c r="F198" i="8"/>
  <c r="F197" i="8" s="1"/>
  <c r="I194" i="8"/>
  <c r="E193" i="8"/>
  <c r="D188" i="8"/>
  <c r="D187" i="8" s="1"/>
  <c r="F184" i="8"/>
  <c r="F183" i="8" s="1"/>
  <c r="F180" i="8"/>
  <c r="G175" i="8"/>
  <c r="E173" i="8"/>
  <c r="D170" i="8"/>
  <c r="D169" i="8" s="1"/>
  <c r="G165" i="8"/>
  <c r="J156" i="8"/>
  <c r="I152" i="8"/>
  <c r="I151" i="8" s="1"/>
  <c r="I147" i="8"/>
  <c r="I146" i="8" s="1"/>
  <c r="E142" i="8"/>
  <c r="E134" i="8"/>
  <c r="E133" i="8" s="1"/>
  <c r="G120" i="8"/>
  <c r="G119" i="8" s="1"/>
  <c r="E111" i="8"/>
  <c r="E110" i="8" s="1"/>
  <c r="F99" i="8"/>
  <c r="F98" i="8" s="1"/>
  <c r="F88" i="8"/>
  <c r="F87" i="8" s="1"/>
  <c r="D74" i="8"/>
  <c r="D73" i="8" s="1"/>
  <c r="F60" i="8"/>
  <c r="F59" i="8" s="1"/>
  <c r="J46" i="8"/>
  <c r="H38" i="10"/>
  <c r="H37" i="10" s="1"/>
  <c r="C150" i="10"/>
  <c r="C149" i="10" s="1"/>
  <c r="G159" i="10"/>
  <c r="L162" i="10"/>
  <c r="L159" i="10" s="1"/>
  <c r="E216" i="10"/>
  <c r="J177" i="10"/>
  <c r="J159" i="10" s="1"/>
  <c r="J129" i="10" s="1"/>
  <c r="F231" i="8"/>
  <c r="D67" i="10"/>
  <c r="D66" i="10" s="1"/>
  <c r="C69" i="10"/>
  <c r="K103" i="10"/>
  <c r="K102" i="10" s="1"/>
  <c r="C104" i="10"/>
  <c r="J218" i="8"/>
  <c r="H61" i="10"/>
  <c r="C62" i="10"/>
  <c r="L75" i="10"/>
  <c r="L72" i="10" s="1"/>
  <c r="C76" i="10"/>
  <c r="C75" i="10" s="1"/>
  <c r="K54" i="10"/>
  <c r="K53" i="10" s="1"/>
  <c r="F94" i="10"/>
  <c r="C95" i="10"/>
  <c r="C94" i="10" s="1"/>
  <c r="J249" i="8"/>
  <c r="J248" i="8" s="1"/>
  <c r="J247" i="8" s="1"/>
  <c r="J246" i="8" s="1"/>
  <c r="D249" i="8"/>
  <c r="D248" i="8" s="1"/>
  <c r="D247" i="8" s="1"/>
  <c r="D246" i="8" s="1"/>
  <c r="E245" i="8"/>
  <c r="E244" i="8" s="1"/>
  <c r="F243" i="8"/>
  <c r="F242" i="8" s="1"/>
  <c r="G239" i="8"/>
  <c r="G238" i="8" s="1"/>
  <c r="I237" i="8"/>
  <c r="I236" i="8" s="1"/>
  <c r="D235" i="8"/>
  <c r="D234" i="8" s="1"/>
  <c r="D233" i="8"/>
  <c r="D232" i="8"/>
  <c r="F229" i="8"/>
  <c r="F228" i="8" s="1"/>
  <c r="F227" i="8"/>
  <c r="F226" i="8" s="1"/>
  <c r="H225" i="8"/>
  <c r="H224" i="8" s="1"/>
  <c r="H222" i="8"/>
  <c r="H221" i="8" s="1"/>
  <c r="I220" i="8"/>
  <c r="I219" i="8"/>
  <c r="I218" i="8" s="1"/>
  <c r="I217" i="8"/>
  <c r="I216" i="8"/>
  <c r="I215" i="8"/>
  <c r="I213" i="8"/>
  <c r="I212" i="8"/>
  <c r="H211" i="8"/>
  <c r="H208" i="8"/>
  <c r="H207" i="8" s="1"/>
  <c r="I206" i="8"/>
  <c r="I205" i="8" s="1"/>
  <c r="J204" i="8"/>
  <c r="J203" i="8" s="1"/>
  <c r="D202" i="8"/>
  <c r="D201" i="8" s="1"/>
  <c r="D200" i="8"/>
  <c r="E198" i="8"/>
  <c r="E197" i="8" s="1"/>
  <c r="E196" i="8"/>
  <c r="E195" i="8" s="1"/>
  <c r="F194" i="8"/>
  <c r="J190" i="8"/>
  <c r="J189" i="8" s="1"/>
  <c r="J188" i="8"/>
  <c r="J187" i="8" s="1"/>
  <c r="J186" i="8"/>
  <c r="J185" i="8" s="1"/>
  <c r="I184" i="8"/>
  <c r="I183" i="8" s="1"/>
  <c r="F181" i="8"/>
  <c r="I178" i="8"/>
  <c r="I177" i="8" s="1"/>
  <c r="G176" i="8"/>
  <c r="J174" i="8"/>
  <c r="H173" i="8"/>
  <c r="D172" i="8"/>
  <c r="G168" i="8"/>
  <c r="G167" i="8" s="1"/>
  <c r="E166" i="8"/>
  <c r="H163" i="8"/>
  <c r="H162" i="8" s="1"/>
  <c r="I160" i="8"/>
  <c r="I159" i="8" s="1"/>
  <c r="G158" i="8"/>
  <c r="G157" i="8" s="1"/>
  <c r="D156" i="8"/>
  <c r="G154" i="8"/>
  <c r="J149" i="8"/>
  <c r="H148" i="8"/>
  <c r="D147" i="8"/>
  <c r="G143" i="8"/>
  <c r="E140" i="8"/>
  <c r="E139" i="8" s="1"/>
  <c r="G136" i="8"/>
  <c r="G135" i="8" s="1"/>
  <c r="G130" i="8"/>
  <c r="G129" i="8" s="1"/>
  <c r="H126" i="8"/>
  <c r="H125" i="8" s="1"/>
  <c r="F122" i="8"/>
  <c r="F121" i="8" s="1"/>
  <c r="H118" i="8"/>
  <c r="H117" i="8" s="1"/>
  <c r="I113" i="8"/>
  <c r="I112" i="8" s="1"/>
  <c r="G109" i="8"/>
  <c r="G108" i="8" s="1"/>
  <c r="H104" i="8"/>
  <c r="J93" i="8"/>
  <c r="J92" i="8" s="1"/>
  <c r="E80" i="8"/>
  <c r="E79" i="8" s="1"/>
  <c r="H65" i="8"/>
  <c r="H64" i="8" s="1"/>
  <c r="J50" i="8"/>
  <c r="I46" i="8"/>
  <c r="I36" i="8"/>
  <c r="H26" i="8"/>
  <c r="F77" i="10"/>
  <c r="C78" i="10"/>
  <c r="C77" i="10" s="1"/>
  <c r="I85" i="10"/>
  <c r="I72" i="10" s="1"/>
  <c r="C86" i="10"/>
  <c r="C85" i="10" s="1"/>
  <c r="H110" i="10"/>
  <c r="H107" i="10" s="1"/>
  <c r="C111" i="10"/>
  <c r="C110" i="10" s="1"/>
  <c r="E231" i="8"/>
  <c r="G163" i="8"/>
  <c r="G162" i="8" s="1"/>
  <c r="F160" i="8"/>
  <c r="F159" i="8" s="1"/>
  <c r="I149" i="8"/>
  <c r="E148" i="8"/>
  <c r="H145" i="8"/>
  <c r="H144" i="8" s="1"/>
  <c r="D143" i="8"/>
  <c r="E136" i="8"/>
  <c r="E135" i="8" s="1"/>
  <c r="J128" i="8"/>
  <c r="J127" i="8" s="1"/>
  <c r="E126" i="8"/>
  <c r="E125" i="8" s="1"/>
  <c r="D122" i="8"/>
  <c r="G118" i="8"/>
  <c r="G117" i="8" s="1"/>
  <c r="D113" i="8"/>
  <c r="D109" i="8"/>
  <c r="D108" i="8" s="1"/>
  <c r="D104" i="8"/>
  <c r="D93" i="8"/>
  <c r="E86" i="8"/>
  <c r="E85" i="8" s="1"/>
  <c r="J78" i="8"/>
  <c r="J77" i="8" s="1"/>
  <c r="F63" i="8"/>
  <c r="E58" i="8"/>
  <c r="E57" i="8" s="1"/>
  <c r="H50" i="8"/>
  <c r="H46" i="8"/>
  <c r="H34" i="8"/>
  <c r="H30" i="8"/>
  <c r="F38" i="10"/>
  <c r="F37" i="10" s="1"/>
  <c r="L70" i="10"/>
  <c r="C71" i="10"/>
  <c r="C70" i="10" s="1"/>
  <c r="C42" i="10"/>
  <c r="C41" i="10" s="1"/>
  <c r="E41" i="10"/>
  <c r="D61" i="10"/>
  <c r="C63" i="10"/>
  <c r="H44" i="10"/>
  <c r="H43" i="10" s="1"/>
  <c r="C49" i="10"/>
  <c r="G59" i="10"/>
  <c r="C60" i="10"/>
  <c r="C59" i="10" s="1"/>
  <c r="C45" i="10"/>
  <c r="K44" i="10"/>
  <c r="K43" i="10" s="1"/>
  <c r="H54" i="10"/>
  <c r="G241" i="8"/>
  <c r="G240" i="8" s="1"/>
  <c r="H214" i="8"/>
  <c r="I231" i="8"/>
  <c r="F218" i="8"/>
  <c r="F212" i="8"/>
  <c r="F211" i="8"/>
  <c r="F208" i="8"/>
  <c r="F207" i="8" s="1"/>
  <c r="G206" i="8"/>
  <c r="G205" i="8" s="1"/>
  <c r="G204" i="8"/>
  <c r="G203" i="8" s="1"/>
  <c r="I202" i="8"/>
  <c r="I201" i="8" s="1"/>
  <c r="I200" i="8"/>
  <c r="I199" i="8" s="1"/>
  <c r="J198" i="8"/>
  <c r="J197" i="8" s="1"/>
  <c r="J194" i="8"/>
  <c r="I193" i="8"/>
  <c r="H190" i="8"/>
  <c r="H189" i="8" s="1"/>
  <c r="G188" i="8"/>
  <c r="G187" i="8" s="1"/>
  <c r="H186" i="8"/>
  <c r="H185" i="8" s="1"/>
  <c r="D184" i="8"/>
  <c r="H180" i="8"/>
  <c r="H179" i="8" s="1"/>
  <c r="E178" i="8"/>
  <c r="E177" i="8" s="1"/>
  <c r="E176" i="8"/>
  <c r="H174" i="8"/>
  <c r="J172" i="8"/>
  <c r="F170" i="8"/>
  <c r="F169" i="8" s="1"/>
  <c r="J165" i="8"/>
  <c r="F163" i="8"/>
  <c r="F162" i="8" s="1"/>
  <c r="D160" i="8"/>
  <c r="D159" i="8" s="1"/>
  <c r="G155" i="8"/>
  <c r="E154" i="8"/>
  <c r="H149" i="8"/>
  <c r="J147" i="8"/>
  <c r="J146" i="8" s="1"/>
  <c r="G145" i="8"/>
  <c r="G144" i="8" s="1"/>
  <c r="I142" i="8"/>
  <c r="J138" i="8"/>
  <c r="J137" i="8" s="1"/>
  <c r="H134" i="8"/>
  <c r="H133" i="8" s="1"/>
  <c r="I128" i="8"/>
  <c r="I127" i="8" s="1"/>
  <c r="I124" i="8"/>
  <c r="I123" i="8" s="1"/>
  <c r="H106" i="8"/>
  <c r="J101" i="8"/>
  <c r="J100" i="8" s="1"/>
  <c r="F97" i="8"/>
  <c r="F96" i="8" s="1"/>
  <c r="J84" i="8"/>
  <c r="J83" i="8" s="1"/>
  <c r="F78" i="8"/>
  <c r="F77" i="8" s="1"/>
  <c r="H69" i="8"/>
  <c r="E63" i="8"/>
  <c r="J49" i="8"/>
  <c r="I42" i="8"/>
  <c r="I41" i="8" s="1"/>
  <c r="E218" i="8"/>
  <c r="I192" i="8"/>
  <c r="H192" i="8"/>
  <c r="F16" i="8"/>
  <c r="F15" i="8" s="1"/>
  <c r="F14" i="8" s="1"/>
  <c r="D28" i="8"/>
  <c r="D31" i="8"/>
  <c r="F33" i="8"/>
  <c r="I34" i="8"/>
  <c r="D36" i="8"/>
  <c r="F39" i="8"/>
  <c r="I40" i="8"/>
  <c r="J42" i="8"/>
  <c r="J41" i="8" s="1"/>
  <c r="D46" i="8"/>
  <c r="D47" i="8"/>
  <c r="D48" i="8"/>
  <c r="D49" i="8"/>
  <c r="D50" i="8"/>
  <c r="D51" i="8"/>
  <c r="D52" i="8"/>
  <c r="J52" i="8"/>
  <c r="I56" i="8"/>
  <c r="I55" i="8" s="1"/>
  <c r="F58" i="8"/>
  <c r="F57" i="8" s="1"/>
  <c r="I60" i="8"/>
  <c r="I59" i="8" s="1"/>
  <c r="H62" i="8"/>
  <c r="G63" i="8"/>
  <c r="E65" i="8"/>
  <c r="E64" i="8" s="1"/>
  <c r="D68" i="8"/>
  <c r="J68" i="8"/>
  <c r="I69" i="8"/>
  <c r="I67" i="8" s="1"/>
  <c r="H71" i="8"/>
  <c r="H70" i="8" s="1"/>
  <c r="E74" i="8"/>
  <c r="E73" i="8" s="1"/>
  <c r="I76" i="8"/>
  <c r="I75" i="8" s="1"/>
  <c r="G78" i="8"/>
  <c r="G77" i="8" s="1"/>
  <c r="F80" i="8"/>
  <c r="F79" i="8" s="1"/>
  <c r="I82" i="8"/>
  <c r="I81" i="8" s="1"/>
  <c r="G84" i="8"/>
  <c r="G83" i="8" s="1"/>
  <c r="F86" i="8"/>
  <c r="F85" i="8" s="1"/>
  <c r="I88" i="8"/>
  <c r="I87" i="8" s="1"/>
  <c r="G90" i="8"/>
  <c r="G89" i="8" s="1"/>
  <c r="J19" i="8"/>
  <c r="J18" i="8" s="1"/>
  <c r="H28" i="8"/>
  <c r="H27" i="8" s="1"/>
  <c r="E31" i="8"/>
  <c r="E29" i="8" s="1"/>
  <c r="H33" i="8"/>
  <c r="J34" i="8"/>
  <c r="E36" i="8"/>
  <c r="H39" i="8"/>
  <c r="J40" i="8"/>
  <c r="D45" i="8"/>
  <c r="E46" i="8"/>
  <c r="E47" i="8"/>
  <c r="E48" i="8"/>
  <c r="E49" i="8"/>
  <c r="E50" i="8"/>
  <c r="E51" i="8"/>
  <c r="E52" i="8"/>
  <c r="D56" i="8"/>
  <c r="D55" i="8" s="1"/>
  <c r="J56" i="8"/>
  <c r="J55" i="8" s="1"/>
  <c r="G58" i="8"/>
  <c r="G57" i="8" s="1"/>
  <c r="D60" i="8"/>
  <c r="D59" i="8" s="1"/>
  <c r="J60" i="8"/>
  <c r="J59" i="8" s="1"/>
  <c r="I62" i="8"/>
  <c r="H63" i="8"/>
  <c r="F65" i="8"/>
  <c r="F64" i="8" s="1"/>
  <c r="E68" i="8"/>
  <c r="D69" i="8"/>
  <c r="J69" i="8"/>
  <c r="I71" i="8"/>
  <c r="I70" i="8" s="1"/>
  <c r="F74" i="8"/>
  <c r="F73" i="8" s="1"/>
  <c r="D76" i="8"/>
  <c r="D75" i="8" s="1"/>
  <c r="J76" i="8"/>
  <c r="J75" i="8" s="1"/>
  <c r="H78" i="8"/>
  <c r="H77" i="8" s="1"/>
  <c r="G80" i="8"/>
  <c r="G79" i="8" s="1"/>
  <c r="D82" i="8"/>
  <c r="D81" i="8" s="1"/>
  <c r="J82" i="8"/>
  <c r="J81" i="8" s="1"/>
  <c r="H84" i="8"/>
  <c r="H83" i="8" s="1"/>
  <c r="G86" i="8"/>
  <c r="G85" i="8" s="1"/>
  <c r="D88" i="8"/>
  <c r="J88" i="8"/>
  <c r="J87" i="8" s="1"/>
  <c r="H90" i="8"/>
  <c r="H89" i="8" s="1"/>
  <c r="F93" i="8"/>
  <c r="F92" i="8" s="1"/>
  <c r="D95" i="8"/>
  <c r="D94" i="8" s="1"/>
  <c r="J95" i="8"/>
  <c r="J94" i="8" s="1"/>
  <c r="H97" i="8"/>
  <c r="H96" i="8" s="1"/>
  <c r="D99" i="8"/>
  <c r="J99" i="8"/>
  <c r="J98" i="8" s="1"/>
  <c r="G101" i="8"/>
  <c r="G100" i="8" s="1"/>
  <c r="F104" i="8"/>
  <c r="E105" i="8"/>
  <c r="D106" i="8"/>
  <c r="J106" i="8"/>
  <c r="H109" i="8"/>
  <c r="H108" i="8" s="1"/>
  <c r="G111" i="8"/>
  <c r="G110" i="8" s="1"/>
  <c r="F22" i="8"/>
  <c r="I28" i="8"/>
  <c r="I27" i="8" s="1"/>
  <c r="H31" i="8"/>
  <c r="J33" i="8"/>
  <c r="E35" i="8"/>
  <c r="H36" i="8"/>
  <c r="J39" i="8"/>
  <c r="D42" i="8"/>
  <c r="E45" i="8"/>
  <c r="E44" i="8" s="1"/>
  <c r="E43" i="8" s="1"/>
  <c r="F46" i="8"/>
  <c r="F47" i="8"/>
  <c r="F48" i="8"/>
  <c r="F49" i="8"/>
  <c r="F50" i="8"/>
  <c r="F51" i="8"/>
  <c r="F52" i="8"/>
  <c r="E56" i="8"/>
  <c r="E55" i="8" s="1"/>
  <c r="H58" i="8"/>
  <c r="H57" i="8" s="1"/>
  <c r="E60" i="8"/>
  <c r="E59" i="8" s="1"/>
  <c r="D62" i="8"/>
  <c r="J62" i="8"/>
  <c r="I63" i="8"/>
  <c r="G65" i="8"/>
  <c r="G64" i="8" s="1"/>
  <c r="F68" i="8"/>
  <c r="E69" i="8"/>
  <c r="D71" i="8"/>
  <c r="D70" i="8" s="1"/>
  <c r="J71" i="8"/>
  <c r="J70" i="8" s="1"/>
  <c r="G74" i="8"/>
  <c r="G73" i="8" s="1"/>
  <c r="E76" i="8"/>
  <c r="E75" i="8" s="1"/>
  <c r="I78" i="8"/>
  <c r="I77" i="8" s="1"/>
  <c r="H80" i="8"/>
  <c r="H79" i="8" s="1"/>
  <c r="E82" i="8"/>
  <c r="E81" i="8" s="1"/>
  <c r="I84" i="8"/>
  <c r="I83" i="8" s="1"/>
  <c r="H86" i="8"/>
  <c r="H85" i="8" s="1"/>
  <c r="E88" i="8"/>
  <c r="E87" i="8" s="1"/>
  <c r="I90" i="8"/>
  <c r="I89" i="8" s="1"/>
  <c r="G93" i="8"/>
  <c r="G92" i="8" s="1"/>
  <c r="E95" i="8"/>
  <c r="E94" i="8" s="1"/>
  <c r="I97" i="8"/>
  <c r="I96" i="8" s="1"/>
  <c r="E99" i="8"/>
  <c r="E98" i="8" s="1"/>
  <c r="H101" i="8"/>
  <c r="H100" i="8" s="1"/>
  <c r="G104" i="8"/>
  <c r="F105" i="8"/>
  <c r="E106" i="8"/>
  <c r="I109" i="8"/>
  <c r="I108" i="8" s="1"/>
  <c r="H111" i="8"/>
  <c r="H110" i="8" s="1"/>
  <c r="E113" i="8"/>
  <c r="E112" i="8" s="1"/>
  <c r="I115" i="8"/>
  <c r="I114" i="8" s="1"/>
  <c r="F118" i="8"/>
  <c r="F117" i="8" s="1"/>
  <c r="I120" i="8"/>
  <c r="I119" i="8" s="1"/>
  <c r="G122" i="8"/>
  <c r="G121" i="8" s="1"/>
  <c r="D124" i="8"/>
  <c r="J124" i="8"/>
  <c r="J123" i="8" s="1"/>
  <c r="I126" i="8"/>
  <c r="I125" i="8" s="1"/>
  <c r="F128" i="8"/>
  <c r="F127" i="8" s="1"/>
  <c r="D130" i="8"/>
  <c r="D129" i="8" s="1"/>
  <c r="J130" i="8"/>
  <c r="J129" i="8" s="1"/>
  <c r="G134" i="8"/>
  <c r="G133" i="8" s="1"/>
  <c r="F136" i="8"/>
  <c r="F135" i="8" s="1"/>
  <c r="I138" i="8"/>
  <c r="I137" i="8" s="1"/>
  <c r="G140" i="8"/>
  <c r="G139" i="8" s="1"/>
  <c r="H25" i="8"/>
  <c r="I31" i="8"/>
  <c r="F35" i="8"/>
  <c r="D40" i="8"/>
  <c r="F45" i="8"/>
  <c r="H47" i="8"/>
  <c r="H49" i="8"/>
  <c r="H51" i="8"/>
  <c r="F56" i="8"/>
  <c r="F55" i="8" s="1"/>
  <c r="I58" i="8"/>
  <c r="I57" i="8" s="1"/>
  <c r="E62" i="8"/>
  <c r="J63" i="8"/>
  <c r="G68" i="8"/>
  <c r="E71" i="8"/>
  <c r="E70" i="8" s="1"/>
  <c r="H74" i="8"/>
  <c r="H73" i="8" s="1"/>
  <c r="D78" i="8"/>
  <c r="I80" i="8"/>
  <c r="I79" i="8" s="1"/>
  <c r="D84" i="8"/>
  <c r="D83" i="8" s="1"/>
  <c r="I86" i="8"/>
  <c r="I85" i="8" s="1"/>
  <c r="D90" i="8"/>
  <c r="D89" i="8" s="1"/>
  <c r="E93" i="8"/>
  <c r="E92" i="8" s="1"/>
  <c r="G95" i="8"/>
  <c r="G94" i="8" s="1"/>
  <c r="G97" i="8"/>
  <c r="G96" i="8" s="1"/>
  <c r="G99" i="8"/>
  <c r="G98" i="8" s="1"/>
  <c r="F101" i="8"/>
  <c r="F100" i="8" s="1"/>
  <c r="I104" i="8"/>
  <c r="J105" i="8"/>
  <c r="E109" i="8"/>
  <c r="E108" i="8" s="1"/>
  <c r="F111" i="8"/>
  <c r="F110" i="8" s="1"/>
  <c r="F113" i="8"/>
  <c r="F112" i="8" s="1"/>
  <c r="E115" i="8"/>
  <c r="E114" i="8" s="1"/>
  <c r="J118" i="8"/>
  <c r="J117" i="8" s="1"/>
  <c r="H120" i="8"/>
  <c r="H119" i="8" s="1"/>
  <c r="H122" i="8"/>
  <c r="H121" i="8" s="1"/>
  <c r="F124" i="8"/>
  <c r="F123" i="8" s="1"/>
  <c r="F126" i="8"/>
  <c r="F125" i="8" s="1"/>
  <c r="D128" i="8"/>
  <c r="D127" i="8" s="1"/>
  <c r="I134" i="8"/>
  <c r="I133" i="8" s="1"/>
  <c r="I136" i="8"/>
  <c r="I135" i="8" s="1"/>
  <c r="G138" i="8"/>
  <c r="G137" i="8" s="1"/>
  <c r="F140" i="8"/>
  <c r="F139" i="8" s="1"/>
  <c r="F142" i="8"/>
  <c r="E143" i="8"/>
  <c r="E141" i="8" s="1"/>
  <c r="I145" i="8"/>
  <c r="I144" i="8" s="1"/>
  <c r="G147" i="8"/>
  <c r="G146" i="8" s="1"/>
  <c r="F148" i="8"/>
  <c r="E149" i="8"/>
  <c r="D152" i="8"/>
  <c r="J152" i="8"/>
  <c r="J151" i="8" s="1"/>
  <c r="I154" i="8"/>
  <c r="H155" i="8"/>
  <c r="G156" i="8"/>
  <c r="D158" i="8"/>
  <c r="D157" i="8" s="1"/>
  <c r="J158" i="8"/>
  <c r="J157" i="8" s="1"/>
  <c r="G160" i="8"/>
  <c r="G159" i="8" s="1"/>
  <c r="I163" i="8"/>
  <c r="I162" i="8" s="1"/>
  <c r="H165" i="8"/>
  <c r="G166" i="8"/>
  <c r="G164" i="8" s="1"/>
  <c r="D168" i="8"/>
  <c r="D167" i="8" s="1"/>
  <c r="J168" i="8"/>
  <c r="J167" i="8" s="1"/>
  <c r="H170" i="8"/>
  <c r="H169" i="8" s="1"/>
  <c r="G172" i="8"/>
  <c r="F173" i="8"/>
  <c r="E174" i="8"/>
  <c r="D175" i="8"/>
  <c r="J175" i="8"/>
  <c r="I176" i="8"/>
  <c r="F178" i="8"/>
  <c r="F177" i="8" s="1"/>
  <c r="D180" i="8"/>
  <c r="J180" i="8"/>
  <c r="I181" i="8"/>
  <c r="I179" i="8" s="1"/>
  <c r="G184" i="8"/>
  <c r="G183" i="8" s="1"/>
  <c r="F186" i="8"/>
  <c r="F185" i="8" s="1"/>
  <c r="I188" i="8"/>
  <c r="I187" i="8" s="1"/>
  <c r="G190" i="8"/>
  <c r="G189" i="8" s="1"/>
  <c r="F193" i="8"/>
  <c r="E194" i="8"/>
  <c r="H196" i="8"/>
  <c r="H195" i="8" s="1"/>
  <c r="F26" i="8"/>
  <c r="J31" i="8"/>
  <c r="J29" i="8" s="1"/>
  <c r="H35" i="8"/>
  <c r="E40" i="8"/>
  <c r="I45" i="8"/>
  <c r="I47" i="8"/>
  <c r="I49" i="8"/>
  <c r="I51" i="8"/>
  <c r="G56" i="8"/>
  <c r="G55" i="8" s="1"/>
  <c r="J58" i="8"/>
  <c r="J57" i="8" s="1"/>
  <c r="F62" i="8"/>
  <c r="F61" i="8" s="1"/>
  <c r="H68" i="8"/>
  <c r="H67" i="8" s="1"/>
  <c r="F71" i="8"/>
  <c r="F70" i="8" s="1"/>
  <c r="I74" i="8"/>
  <c r="I73" i="8" s="1"/>
  <c r="E78" i="8"/>
  <c r="E77" i="8" s="1"/>
  <c r="J80" i="8"/>
  <c r="J79" i="8" s="1"/>
  <c r="E84" i="8"/>
  <c r="E83" i="8" s="1"/>
  <c r="J86" i="8"/>
  <c r="J85" i="8" s="1"/>
  <c r="E90" i="8"/>
  <c r="E89" i="8" s="1"/>
  <c r="H93" i="8"/>
  <c r="H92" i="8" s="1"/>
  <c r="H95" i="8"/>
  <c r="H94" i="8" s="1"/>
  <c r="J97" i="8"/>
  <c r="J96" i="8" s="1"/>
  <c r="H99" i="8"/>
  <c r="H98" i="8" s="1"/>
  <c r="I101" i="8"/>
  <c r="I100" i="8" s="1"/>
  <c r="J104" i="8"/>
  <c r="F106" i="8"/>
  <c r="F109" i="8"/>
  <c r="F108" i="8" s="1"/>
  <c r="I111" i="8"/>
  <c r="I110" i="8" s="1"/>
  <c r="G113" i="8"/>
  <c r="G112" i="8" s="1"/>
  <c r="G107" i="8" s="1"/>
  <c r="F115" i="8"/>
  <c r="F114" i="8" s="1"/>
  <c r="D118" i="8"/>
  <c r="J120" i="8"/>
  <c r="J119" i="8" s="1"/>
  <c r="I122" i="8"/>
  <c r="I121" i="8" s="1"/>
  <c r="G124" i="8"/>
  <c r="G123" i="8" s="1"/>
  <c r="G126" i="8"/>
  <c r="G125" i="8" s="1"/>
  <c r="E128" i="8"/>
  <c r="E127" i="8" s="1"/>
  <c r="E130" i="8"/>
  <c r="E129" i="8" s="1"/>
  <c r="J134" i="8"/>
  <c r="J133" i="8" s="1"/>
  <c r="J136" i="8"/>
  <c r="J135" i="8" s="1"/>
  <c r="H138" i="8"/>
  <c r="H137" i="8" s="1"/>
  <c r="H140" i="8"/>
  <c r="H139" i="8" s="1"/>
  <c r="G142" i="8"/>
  <c r="F143" i="8"/>
  <c r="D145" i="8"/>
  <c r="J145" i="8"/>
  <c r="J144" i="8" s="1"/>
  <c r="H147" i="8"/>
  <c r="H146" i="8" s="1"/>
  <c r="G148" i="8"/>
  <c r="F149" i="8"/>
  <c r="E152" i="8"/>
  <c r="E151" i="8" s="1"/>
  <c r="D154" i="8"/>
  <c r="J154" i="8"/>
  <c r="J153" i="8" s="1"/>
  <c r="I155" i="8"/>
  <c r="H156" i="8"/>
  <c r="E158" i="8"/>
  <c r="E157" i="8" s="1"/>
  <c r="H160" i="8"/>
  <c r="H159" i="8" s="1"/>
  <c r="D163" i="8"/>
  <c r="D162" i="8" s="1"/>
  <c r="J163" i="8"/>
  <c r="J162" i="8" s="1"/>
  <c r="I165" i="8"/>
  <c r="H166" i="8"/>
  <c r="E168" i="8"/>
  <c r="E167" i="8" s="1"/>
  <c r="I170" i="8"/>
  <c r="I169" i="8" s="1"/>
  <c r="H172" i="8"/>
  <c r="G173" i="8"/>
  <c r="F174" i="8"/>
  <c r="E175" i="8"/>
  <c r="D176" i="8"/>
  <c r="J176" i="8"/>
  <c r="G178" i="8"/>
  <c r="G177" i="8" s="1"/>
  <c r="E180" i="8"/>
  <c r="D181" i="8"/>
  <c r="J181" i="8"/>
  <c r="H184" i="8"/>
  <c r="H183" i="8" s="1"/>
  <c r="F30" i="8"/>
  <c r="J35" i="8"/>
  <c r="H42" i="8"/>
  <c r="H41" i="8" s="1"/>
  <c r="J47" i="8"/>
  <c r="I50" i="8"/>
  <c r="H56" i="8"/>
  <c r="H55" i="8" s="1"/>
  <c r="G60" i="8"/>
  <c r="G59" i="8" s="1"/>
  <c r="D65" i="8"/>
  <c r="G69" i="8"/>
  <c r="J74" i="8"/>
  <c r="J73" i="8" s="1"/>
  <c r="D80" i="8"/>
  <c r="D79" i="8" s="1"/>
  <c r="F84" i="8"/>
  <c r="F83" i="8" s="1"/>
  <c r="G88" i="8"/>
  <c r="G87" i="8" s="1"/>
  <c r="I93" i="8"/>
  <c r="I92" i="8" s="1"/>
  <c r="E97" i="8"/>
  <c r="E96" i="8" s="1"/>
  <c r="I99" i="8"/>
  <c r="I98" i="8" s="1"/>
  <c r="E104" i="8"/>
  <c r="G106" i="8"/>
  <c r="D111" i="8"/>
  <c r="H113" i="8"/>
  <c r="H112" i="8" s="1"/>
  <c r="J115" i="8"/>
  <c r="J114" i="8" s="1"/>
  <c r="D120" i="8"/>
  <c r="E122" i="8"/>
  <c r="E121" i="8" s="1"/>
  <c r="H124" i="8"/>
  <c r="H123" i="8" s="1"/>
  <c r="F130" i="8"/>
  <c r="F129" i="8" s="1"/>
  <c r="F134" i="8"/>
  <c r="F133" i="8" s="1"/>
  <c r="D140" i="8"/>
  <c r="D139" i="8" s="1"/>
  <c r="H142" i="8"/>
  <c r="H141" i="8" s="1"/>
  <c r="I143" i="8"/>
  <c r="C143" i="8" s="1"/>
  <c r="D148" i="8"/>
  <c r="G149" i="8"/>
  <c r="H152" i="8"/>
  <c r="H151" i="8" s="1"/>
  <c r="D155" i="8"/>
  <c r="E156" i="8"/>
  <c r="F158" i="8"/>
  <c r="F157" i="8" s="1"/>
  <c r="E160" i="8"/>
  <c r="E159" i="8" s="1"/>
  <c r="E163" i="8"/>
  <c r="E162" i="8" s="1"/>
  <c r="F165" i="8"/>
  <c r="I166" i="8"/>
  <c r="I164" i="8" s="1"/>
  <c r="H168" i="8"/>
  <c r="H167" i="8" s="1"/>
  <c r="J170" i="8"/>
  <c r="J169" i="8" s="1"/>
  <c r="D173" i="8"/>
  <c r="G174" i="8"/>
  <c r="H175" i="8"/>
  <c r="J178" i="8"/>
  <c r="J177" i="8" s="1"/>
  <c r="E181" i="8"/>
  <c r="E184" i="8"/>
  <c r="E183" i="8" s="1"/>
  <c r="G186" i="8"/>
  <c r="G185" i="8" s="1"/>
  <c r="E188" i="8"/>
  <c r="E187" i="8" s="1"/>
  <c r="D190" i="8"/>
  <c r="D189" i="8" s="1"/>
  <c r="D193" i="8"/>
  <c r="D194" i="8"/>
  <c r="J196" i="8"/>
  <c r="J195" i="8" s="1"/>
  <c r="H198" i="8"/>
  <c r="H197" i="8" s="1"/>
  <c r="F200" i="8"/>
  <c r="F199" i="8" s="1"/>
  <c r="E202" i="8"/>
  <c r="E201" i="8" s="1"/>
  <c r="H204" i="8"/>
  <c r="H203" i="8" s="1"/>
  <c r="F206" i="8"/>
  <c r="F205" i="8" s="1"/>
  <c r="D208" i="8"/>
  <c r="D207" i="8" s="1"/>
  <c r="J208" i="8"/>
  <c r="J207" i="8" s="1"/>
  <c r="I211" i="8"/>
  <c r="H212" i="8"/>
  <c r="G213" i="8"/>
  <c r="G210" i="8" s="1"/>
  <c r="F215" i="8"/>
  <c r="F214" i="8" s="1"/>
  <c r="E216" i="8"/>
  <c r="E214" i="8" s="1"/>
  <c r="D217" i="8"/>
  <c r="D214" i="8" s="1"/>
  <c r="J217" i="8"/>
  <c r="J214" i="8" s="1"/>
  <c r="H219" i="8"/>
  <c r="G220" i="8"/>
  <c r="E222" i="8"/>
  <c r="E221" i="8" s="1"/>
  <c r="D225" i="8"/>
  <c r="D224" i="8" s="1"/>
  <c r="J225" i="8"/>
  <c r="J224" i="8" s="1"/>
  <c r="G227" i="8"/>
  <c r="G226" i="8" s="1"/>
  <c r="E229" i="8"/>
  <c r="E228" i="8" s="1"/>
  <c r="H232" i="8"/>
  <c r="H231" i="8" s="1"/>
  <c r="H230" i="8" s="1"/>
  <c r="G233" i="8"/>
  <c r="G231" i="8" s="1"/>
  <c r="G230" i="8" s="1"/>
  <c r="F235" i="8"/>
  <c r="F234" i="8" s="1"/>
  <c r="E33" i="8"/>
  <c r="J36" i="8"/>
  <c r="J45" i="8"/>
  <c r="I48" i="8"/>
  <c r="J51" i="8"/>
  <c r="J44" i="8" s="1"/>
  <c r="J43" i="8" s="1"/>
  <c r="D58" i="8"/>
  <c r="D57" i="8" s="1"/>
  <c r="G62" i="8"/>
  <c r="I65" i="8"/>
  <c r="I64" i="8" s="1"/>
  <c r="G71" i="8"/>
  <c r="G70" i="8" s="1"/>
  <c r="G76" i="8"/>
  <c r="G75" i="8" s="1"/>
  <c r="D86" i="8"/>
  <c r="F90" i="8"/>
  <c r="F89" i="8" s="1"/>
  <c r="F72" i="8" s="1"/>
  <c r="D101" i="8"/>
  <c r="D100" i="8" s="1"/>
  <c r="D105" i="8"/>
  <c r="D103" i="8" s="1"/>
  <c r="D102" i="8" s="1"/>
  <c r="I106" i="8"/>
  <c r="J111" i="8"/>
  <c r="J110" i="8" s="1"/>
  <c r="J113" i="8"/>
  <c r="J112" i="8" s="1"/>
  <c r="J107" i="8" s="1"/>
  <c r="E118" i="8"/>
  <c r="E117" i="8" s="1"/>
  <c r="F120" i="8"/>
  <c r="F119" i="8" s="1"/>
  <c r="F116" i="8" s="1"/>
  <c r="J122" i="8"/>
  <c r="J121" i="8" s="1"/>
  <c r="J116" i="8" s="1"/>
  <c r="D126" i="8"/>
  <c r="G128" i="8"/>
  <c r="G127" i="8" s="1"/>
  <c r="H130" i="8"/>
  <c r="H129" i="8" s="1"/>
  <c r="D136" i="8"/>
  <c r="D135" i="8" s="1"/>
  <c r="E138" i="8"/>
  <c r="E137" i="8" s="1"/>
  <c r="I140" i="8"/>
  <c r="I139" i="8" s="1"/>
  <c r="J142" i="8"/>
  <c r="E145" i="8"/>
  <c r="E144" i="8" s="1"/>
  <c r="I32" i="10"/>
  <c r="M10" i="10"/>
  <c r="E37" i="10"/>
  <c r="C80" i="10"/>
  <c r="C79" i="10" s="1"/>
  <c r="C56" i="10"/>
  <c r="C55" i="10" s="1"/>
  <c r="G23" i="13"/>
  <c r="C154" i="13"/>
  <c r="L91" i="10"/>
  <c r="F72" i="10"/>
  <c r="C50" i="10"/>
  <c r="C44" i="10" s="1"/>
  <c r="C43" i="10" s="1"/>
  <c r="J28" i="8"/>
  <c r="J27" i="8" s="1"/>
  <c r="J25" i="8"/>
  <c r="L37" i="10"/>
  <c r="C84" i="10"/>
  <c r="C83" i="10" s="1"/>
  <c r="F210" i="13"/>
  <c r="D151" i="13"/>
  <c r="C51" i="10"/>
  <c r="C65" i="10"/>
  <c r="C64" i="10" s="1"/>
  <c r="M207" i="10"/>
  <c r="E189" i="10"/>
  <c r="E192" i="13"/>
  <c r="H162" i="13"/>
  <c r="H131" i="13" s="1"/>
  <c r="M66" i="10"/>
  <c r="C162" i="10"/>
  <c r="L54" i="10"/>
  <c r="L66" i="10"/>
  <c r="G207" i="10"/>
  <c r="G129" i="10" s="1"/>
  <c r="I129" i="10"/>
  <c r="C38" i="13"/>
  <c r="F91" i="10"/>
  <c r="F23" i="13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I241" i="8"/>
  <c r="I240" i="8" s="1"/>
  <c r="E241" i="8"/>
  <c r="E240" i="8" s="1"/>
  <c r="H223" i="8"/>
  <c r="D223" i="8"/>
  <c r="H218" i="8"/>
  <c r="J210" i="8"/>
  <c r="J192" i="8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F161" i="8" s="1"/>
  <c r="G103" i="8"/>
  <c r="G102" i="8" s="1"/>
  <c r="J91" i="8"/>
  <c r="J67" i="8"/>
  <c r="J66" i="8" s="1"/>
  <c r="F67" i="8"/>
  <c r="F66" i="8" s="1"/>
  <c r="H61" i="8"/>
  <c r="H54" i="8" s="1"/>
  <c r="H45" i="8"/>
  <c r="F42" i="8"/>
  <c r="F41" i="8" s="1"/>
  <c r="F40" i="8"/>
  <c r="I39" i="8"/>
  <c r="D39" i="8"/>
  <c r="C39" i="8" s="1"/>
  <c r="F36" i="8"/>
  <c r="I35" i="8"/>
  <c r="D35" i="8"/>
  <c r="F34" i="8"/>
  <c r="I33" i="8"/>
  <c r="D33" i="8"/>
  <c r="D32" i="8" s="1"/>
  <c r="F31" i="8"/>
  <c r="F29" i="8" s="1"/>
  <c r="I30" i="8"/>
  <c r="I29" i="8" s="1"/>
  <c r="D30" i="8"/>
  <c r="D29" i="8" s="1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H53" i="10" s="1"/>
  <c r="C58" i="10"/>
  <c r="C57" i="10" s="1"/>
  <c r="C54" i="10" s="1"/>
  <c r="D57" i="10"/>
  <c r="D54" i="10" s="1"/>
  <c r="I67" i="10"/>
  <c r="I66" i="10" s="1"/>
  <c r="I53" i="10" s="1"/>
  <c r="L44" i="10"/>
  <c r="L43" i="10" s="1"/>
  <c r="G61" i="10"/>
  <c r="G54" i="10" s="1"/>
  <c r="H241" i="8"/>
  <c r="H240" i="8" s="1"/>
  <c r="D241" i="8"/>
  <c r="D240" i="8" s="1"/>
  <c r="G218" i="8"/>
  <c r="G214" i="8"/>
  <c r="F210" i="8"/>
  <c r="F209" i="8" s="1"/>
  <c r="I210" i="8"/>
  <c r="E210" i="8"/>
  <c r="E192" i="8"/>
  <c r="E191" i="8" s="1"/>
  <c r="F182" i="8"/>
  <c r="J179" i="8"/>
  <c r="F179" i="8"/>
  <c r="G171" i="8"/>
  <c r="E164" i="8"/>
  <c r="G153" i="8"/>
  <c r="G150" i="8" s="1"/>
  <c r="G141" i="8"/>
  <c r="G132" i="8" s="1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J24" i="8" s="1"/>
  <c r="F25" i="8"/>
  <c r="F24" i="8" s="1"/>
  <c r="J22" i="8"/>
  <c r="F21" i="8"/>
  <c r="F20" i="8" s="1"/>
  <c r="F19" i="8"/>
  <c r="F18" i="8" s="1"/>
  <c r="J16" i="8"/>
  <c r="J15" i="8" s="1"/>
  <c r="J14" i="8" s="1"/>
  <c r="C93" i="10"/>
  <c r="C92" i="10" s="1"/>
  <c r="C91" i="10" s="1"/>
  <c r="C103" i="10"/>
  <c r="C102" i="10" s="1"/>
  <c r="C97" i="10"/>
  <c r="C96" i="10" s="1"/>
  <c r="E159" i="10"/>
  <c r="C24" i="13"/>
  <c r="C29" i="13"/>
  <c r="D162" i="13"/>
  <c r="M61" i="10"/>
  <c r="M54" i="10" s="1"/>
  <c r="M53" i="10" s="1"/>
  <c r="M248" i="10" s="1"/>
  <c r="C156" i="8"/>
  <c r="I116" i="8"/>
  <c r="E72" i="8"/>
  <c r="I38" i="8"/>
  <c r="F38" i="8"/>
  <c r="F37" i="8" s="1"/>
  <c r="I32" i="8"/>
  <c r="F32" i="8"/>
  <c r="D44" i="10"/>
  <c r="D43" i="10" s="1"/>
  <c r="I223" i="8"/>
  <c r="J141" i="8"/>
  <c r="J132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M129" i="10"/>
  <c r="C177" i="10"/>
  <c r="C215" i="13"/>
  <c r="C90" i="10"/>
  <c r="C89" i="10" s="1"/>
  <c r="D89" i="10"/>
  <c r="D72" i="10" s="1"/>
  <c r="G67" i="10"/>
  <c r="G66" i="10" s="1"/>
  <c r="F61" i="10"/>
  <c r="F54" i="10" s="1"/>
  <c r="F53" i="10" s="1"/>
  <c r="F67" i="10"/>
  <c r="F66" i="10" s="1"/>
  <c r="E61" i="10"/>
  <c r="E54" i="10" s="1"/>
  <c r="E53" i="10" s="1"/>
  <c r="G38" i="10"/>
  <c r="G37" i="10" s="1"/>
  <c r="G10" i="10" s="1"/>
  <c r="D132" i="13"/>
  <c r="F10" i="13"/>
  <c r="C72" i="13"/>
  <c r="I10" i="13"/>
  <c r="C44" i="13"/>
  <c r="C43" i="13" s="1"/>
  <c r="F162" i="13"/>
  <c r="F131" i="13" s="1"/>
  <c r="E210" i="13"/>
  <c r="J210" i="13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F129" i="10"/>
  <c r="C189" i="10"/>
  <c r="J53" i="10"/>
  <c r="C114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D38" i="10"/>
  <c r="D37" i="10" s="1"/>
  <c r="C39" i="10"/>
  <c r="I38" i="10"/>
  <c r="I37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C148" i="10"/>
  <c r="C180" i="10"/>
  <c r="J223" i="8"/>
  <c r="F223" i="8"/>
  <c r="E182" i="8"/>
  <c r="E230" i="8"/>
  <c r="J161" i="8"/>
  <c r="F150" i="8"/>
  <c r="I182" i="8"/>
  <c r="J241" i="8"/>
  <c r="J240" i="8" s="1"/>
  <c r="F241" i="8"/>
  <c r="F240" i="8" s="1"/>
  <c r="F230" i="8"/>
  <c r="I230" i="8"/>
  <c r="E223" i="8"/>
  <c r="I191" i="8"/>
  <c r="H182" i="8"/>
  <c r="C249" i="8"/>
  <c r="C248" i="8" s="1"/>
  <c r="C247" i="8" s="1"/>
  <c r="C246" i="8" s="1"/>
  <c r="C243" i="8"/>
  <c r="C242" i="8" s="1"/>
  <c r="C233" i="8"/>
  <c r="C220" i="8"/>
  <c r="C200" i="8"/>
  <c r="C199" i="8" s="1"/>
  <c r="C147" i="8"/>
  <c r="C146" i="8" s="1"/>
  <c r="D146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C168" i="8"/>
  <c r="C167" i="8" s="1"/>
  <c r="C165" i="8"/>
  <c r="C160" i="8"/>
  <c r="C159" i="8" s="1"/>
  <c r="H153" i="8"/>
  <c r="H150" i="8" s="1"/>
  <c r="C154" i="8"/>
  <c r="C126" i="8"/>
  <c r="C125" i="8" s="1"/>
  <c r="D125" i="8"/>
  <c r="H116" i="8"/>
  <c r="H107" i="8"/>
  <c r="C104" i="8"/>
  <c r="C176" i="8"/>
  <c r="C235" i="8"/>
  <c r="C234" i="8" s="1"/>
  <c r="C232" i="8"/>
  <c r="C227" i="8"/>
  <c r="C226" i="8" s="1"/>
  <c r="C222" i="8"/>
  <c r="C221" i="8" s="1"/>
  <c r="C219" i="8"/>
  <c r="C213" i="8"/>
  <c r="D210" i="8"/>
  <c r="D205" i="8"/>
  <c r="C202" i="8"/>
  <c r="C201" i="8" s="1"/>
  <c r="D197" i="8"/>
  <c r="C194" i="8"/>
  <c r="G191" i="8"/>
  <c r="C186" i="8"/>
  <c r="C185" i="8" s="1"/>
  <c r="C181" i="8"/>
  <c r="C178" i="8"/>
  <c r="C177" i="8" s="1"/>
  <c r="C175" i="8"/>
  <c r="C166" i="8"/>
  <c r="C163" i="8"/>
  <c r="C162" i="8" s="1"/>
  <c r="C155" i="8"/>
  <c r="C152" i="8"/>
  <c r="C151" i="8" s="1"/>
  <c r="C136" i="8"/>
  <c r="C135" i="8" s="1"/>
  <c r="E116" i="8"/>
  <c r="J72" i="8"/>
  <c r="C245" i="8"/>
  <c r="C244" i="8" s="1"/>
  <c r="C217" i="8"/>
  <c r="C239" i="8"/>
  <c r="C238" i="8" s="1"/>
  <c r="D231" i="8"/>
  <c r="D230" i="8" s="1"/>
  <c r="C190" i="8"/>
  <c r="C189" i="8" s="1"/>
  <c r="C173" i="8"/>
  <c r="C170" i="8"/>
  <c r="C169" i="8" s="1"/>
  <c r="I107" i="8"/>
  <c r="C97" i="8"/>
  <c r="C96" i="8" s="1"/>
  <c r="D96" i="8"/>
  <c r="C145" i="8"/>
  <c r="C144" i="8" s="1"/>
  <c r="C142" i="8"/>
  <c r="C134" i="8"/>
  <c r="C133" i="8" s="1"/>
  <c r="C124" i="8"/>
  <c r="C123" i="8" s="1"/>
  <c r="C111" i="8"/>
  <c r="C110" i="8" s="1"/>
  <c r="D110" i="8"/>
  <c r="C99" i="8"/>
  <c r="C98" i="8" s="1"/>
  <c r="D98" i="8"/>
  <c r="G91" i="8"/>
  <c r="I66" i="8"/>
  <c r="D153" i="8"/>
  <c r="D151" i="8"/>
  <c r="C149" i="8"/>
  <c r="C148" i="8" s="1"/>
  <c r="C130" i="8"/>
  <c r="C129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H72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F54" i="8"/>
  <c r="H66" i="8"/>
  <c r="C106" i="8"/>
  <c r="C95" i="8"/>
  <c r="C94" i="8" s="1"/>
  <c r="F91" i="8"/>
  <c r="C86" i="8"/>
  <c r="C85" i="8" s="1"/>
  <c r="D85" i="8"/>
  <c r="C78" i="8"/>
  <c r="C77" i="8" s="1"/>
  <c r="D77" i="8"/>
  <c r="G72" i="8"/>
  <c r="I61" i="8"/>
  <c r="I54" i="8" s="1"/>
  <c r="E61" i="8"/>
  <c r="E54" i="8" s="1"/>
  <c r="C109" i="8"/>
  <c r="C108" i="8" s="1"/>
  <c r="C93" i="8"/>
  <c r="C92" i="8" s="1"/>
  <c r="D92" i="8"/>
  <c r="C90" i="8"/>
  <c r="C89" i="8" s="1"/>
  <c r="C88" i="8"/>
  <c r="C87" i="8" s="1"/>
  <c r="D87" i="8"/>
  <c r="I72" i="8"/>
  <c r="C62" i="8"/>
  <c r="D61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C58" i="8"/>
  <c r="C57" i="8" s="1"/>
  <c r="C56" i="8"/>
  <c r="C55" i="8" s="1"/>
  <c r="H44" i="8"/>
  <c r="H43" i="8" s="1"/>
  <c r="I37" i="8"/>
  <c r="H24" i="8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G35" i="8"/>
  <c r="C35" i="8" s="1"/>
  <c r="G36" i="8"/>
  <c r="C36" i="8" s="1"/>
  <c r="G39" i="8"/>
  <c r="G40" i="8"/>
  <c r="G42" i="8"/>
  <c r="G41" i="8" s="1"/>
  <c r="G45" i="8"/>
  <c r="C45" i="8" s="1"/>
  <c r="G46" i="8"/>
  <c r="C46" i="8" s="1"/>
  <c r="G47" i="8"/>
  <c r="C47" i="8" s="1"/>
  <c r="G48" i="8"/>
  <c r="C48" i="8" s="1"/>
  <c r="G49" i="8"/>
  <c r="C49" i="8" s="1"/>
  <c r="G50" i="8"/>
  <c r="C50" i="8" s="1"/>
  <c r="G51" i="8"/>
  <c r="C51" i="8" s="1"/>
  <c r="F13" i="8"/>
  <c r="F12" i="8" s="1"/>
  <c r="F11" i="8" s="1"/>
  <c r="D41" i="8"/>
  <c r="C31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C184" i="8" l="1"/>
  <c r="C183" i="8" s="1"/>
  <c r="C24" i="10"/>
  <c r="G209" i="8"/>
  <c r="I214" i="8"/>
  <c r="I209" i="8" s="1"/>
  <c r="I131" i="8" s="1"/>
  <c r="D38" i="8"/>
  <c r="C122" i="8"/>
  <c r="C121" i="8" s="1"/>
  <c r="C140" i="8"/>
  <c r="C139" i="8" s="1"/>
  <c r="C34" i="8"/>
  <c r="C101" i="8"/>
  <c r="C100" i="8" s="1"/>
  <c r="C158" i="8"/>
  <c r="C157" i="8" s="1"/>
  <c r="C231" i="8"/>
  <c r="D53" i="10"/>
  <c r="J191" i="8"/>
  <c r="E207" i="10"/>
  <c r="E129" i="10" s="1"/>
  <c r="E248" i="10" s="1"/>
  <c r="E132" i="8"/>
  <c r="C40" i="8"/>
  <c r="C208" i="8"/>
  <c r="C207" i="8" s="1"/>
  <c r="C216" i="8"/>
  <c r="J131" i="13"/>
  <c r="G53" i="10"/>
  <c r="G248" i="10" s="1"/>
  <c r="D72" i="8"/>
  <c r="I161" i="8"/>
  <c r="D164" i="8"/>
  <c r="C105" i="8"/>
  <c r="C225" i="8"/>
  <c r="C224" i="8" s="1"/>
  <c r="C72" i="10"/>
  <c r="L53" i="10"/>
  <c r="H132" i="8"/>
  <c r="G161" i="8"/>
  <c r="E107" i="8"/>
  <c r="J23" i="8"/>
  <c r="H191" i="8"/>
  <c r="I141" i="8"/>
  <c r="I132" i="8" s="1"/>
  <c r="H210" i="8"/>
  <c r="H209" i="8" s="1"/>
  <c r="D192" i="8"/>
  <c r="E179" i="8"/>
  <c r="E161" i="8" s="1"/>
  <c r="D179" i="8"/>
  <c r="D161" i="8" s="1"/>
  <c r="H164" i="8"/>
  <c r="H161" i="8" s="1"/>
  <c r="H131" i="8" s="1"/>
  <c r="J182" i="8"/>
  <c r="D54" i="8"/>
  <c r="F17" i="8"/>
  <c r="E209" i="8"/>
  <c r="J209" i="8"/>
  <c r="I153" i="8"/>
  <c r="I150" i="8" s="1"/>
  <c r="J61" i="8"/>
  <c r="J54" i="8" s="1"/>
  <c r="H23" i="8"/>
  <c r="J150" i="8"/>
  <c r="G67" i="8"/>
  <c r="G66" i="8" s="1"/>
  <c r="G53" i="8" s="1"/>
  <c r="I10" i="10"/>
  <c r="I248" i="10" s="1"/>
  <c r="D67" i="8"/>
  <c r="D66" i="8" s="1"/>
  <c r="E153" i="8"/>
  <c r="E150" i="8" s="1"/>
  <c r="E131" i="8" s="1"/>
  <c r="H103" i="8"/>
  <c r="H102" i="8" s="1"/>
  <c r="D191" i="8"/>
  <c r="F23" i="8"/>
  <c r="D131" i="13"/>
  <c r="D258" i="15"/>
  <c r="C258" i="15"/>
  <c r="G29" i="8"/>
  <c r="E24" i="8"/>
  <c r="E23" i="8" s="1"/>
  <c r="E20" i="8"/>
  <c r="E17" i="8" s="1"/>
  <c r="E10" i="8" s="1"/>
  <c r="I53" i="8"/>
  <c r="F53" i="8"/>
  <c r="D107" i="8"/>
  <c r="C116" i="8"/>
  <c r="G131" i="8"/>
  <c r="D150" i="8"/>
  <c r="C171" i="8"/>
  <c r="D209" i="8"/>
  <c r="C103" i="8"/>
  <c r="C102" i="8" s="1"/>
  <c r="C210" i="8"/>
  <c r="D10" i="10"/>
  <c r="L10" i="10"/>
  <c r="L248" i="10" s="1"/>
  <c r="G38" i="8"/>
  <c r="C32" i="8"/>
  <c r="C26" i="8"/>
  <c r="C72" i="8"/>
  <c r="D91" i="8"/>
  <c r="E53" i="8"/>
  <c r="C179" i="8"/>
  <c r="F131" i="8"/>
  <c r="J20" i="8"/>
  <c r="J17" i="8" s="1"/>
  <c r="J10" i="8" s="1"/>
  <c r="I24" i="8"/>
  <c r="I23" i="8" s="1"/>
  <c r="I20" i="8"/>
  <c r="I17" i="8" s="1"/>
  <c r="J53" i="8"/>
  <c r="C32" i="10"/>
  <c r="C23" i="10" s="1"/>
  <c r="C38" i="10"/>
  <c r="C37" i="10" s="1"/>
  <c r="J248" i="10"/>
  <c r="D129" i="10"/>
  <c r="D248" i="10" s="1"/>
  <c r="F248" i="10"/>
  <c r="C23" i="13"/>
  <c r="C10" i="13" s="1"/>
  <c r="C210" i="13"/>
  <c r="F251" i="13"/>
  <c r="C162" i="13"/>
  <c r="D53" i="13"/>
  <c r="D251" i="13" s="1"/>
  <c r="E131" i="13"/>
  <c r="E251" i="13" s="1"/>
  <c r="J251" i="13"/>
  <c r="G251" i="13"/>
  <c r="I251" i="13"/>
  <c r="C53" i="13"/>
  <c r="H251" i="13"/>
  <c r="C129" i="10"/>
  <c r="C17" i="10"/>
  <c r="H248" i="10"/>
  <c r="C53" i="10"/>
  <c r="C44" i="8"/>
  <c r="C43" i="8" s="1"/>
  <c r="C30" i="8"/>
  <c r="C29" i="8" s="1"/>
  <c r="D37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H20" i="8"/>
  <c r="H17" i="8" s="1"/>
  <c r="C42" i="8"/>
  <c r="C41" i="8" s="1"/>
  <c r="H53" i="8"/>
  <c r="C141" i="8"/>
  <c r="C132" i="8" s="1"/>
  <c r="C223" i="8"/>
  <c r="C182" i="8"/>
  <c r="C230" i="8"/>
  <c r="C164" i="8"/>
  <c r="C38" i="8"/>
  <c r="C37" i="8" s="1"/>
  <c r="G44" i="8"/>
  <c r="G43" i="8" s="1"/>
  <c r="G24" i="8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107" i="8"/>
  <c r="D132" i="8"/>
  <c r="D116" i="8"/>
  <c r="D53" i="8" s="1"/>
  <c r="C218" i="8"/>
  <c r="C153" i="8"/>
  <c r="C150" i="8" s="1"/>
  <c r="C214" i="8"/>
  <c r="C241" i="8"/>
  <c r="C240" i="8" s="1"/>
  <c r="Q260" i="7"/>
  <c r="Q261" i="7"/>
  <c r="Q262" i="7"/>
  <c r="Q263" i="7"/>
  <c r="Q264" i="7"/>
  <c r="Q265" i="7"/>
  <c r="Q266" i="7"/>
  <c r="Q267" i="7"/>
  <c r="Q8" i="7"/>
  <c r="I10" i="8" l="1"/>
  <c r="E250" i="8"/>
  <c r="C131" i="13"/>
  <c r="J131" i="8"/>
  <c r="F10" i="8"/>
  <c r="F250" i="8" s="1"/>
  <c r="J250" i="8"/>
  <c r="D131" i="8"/>
  <c r="C10" i="10"/>
  <c r="C248" i="10" s="1"/>
  <c r="H10" i="8"/>
  <c r="H250" i="8" s="1"/>
  <c r="I250" i="8"/>
  <c r="C53" i="8"/>
  <c r="G23" i="8"/>
  <c r="G10" i="8" s="1"/>
  <c r="G250" i="8" s="1"/>
  <c r="C161" i="8"/>
  <c r="C209" i="8"/>
  <c r="C24" i="8"/>
  <c r="C23" i="8" s="1"/>
  <c r="C251" i="13"/>
  <c r="C17" i="8"/>
  <c r="C10" i="8" s="1"/>
  <c r="D17" i="8"/>
  <c r="D10" i="8" s="1"/>
  <c r="D250" i="8" s="1"/>
  <c r="P8" i="7"/>
  <c r="C131" i="8" l="1"/>
  <c r="C250" i="8" s="1"/>
  <c r="H249" i="6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51" i="6"/>
  <c r="G40" i="6"/>
  <c r="G28" i="6"/>
  <c r="G27" i="6" s="1"/>
  <c r="G216" i="6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E141" i="6" l="1"/>
  <c r="J20" i="6"/>
  <c r="H179" i="6"/>
  <c r="G66" i="6"/>
  <c r="H61" i="6"/>
  <c r="H54" i="6" s="1"/>
  <c r="H231" i="6"/>
  <c r="H230" i="6" s="1"/>
  <c r="G214" i="6"/>
  <c r="J24" i="6"/>
  <c r="G241" i="6"/>
  <c r="G240" i="6" s="1"/>
  <c r="G24" i="6"/>
  <c r="G210" i="6"/>
  <c r="G32" i="6"/>
  <c r="G230" i="6"/>
  <c r="G38" i="6"/>
  <c r="G37" i="6" s="1"/>
  <c r="G164" i="6"/>
  <c r="H164" i="6"/>
  <c r="H182" i="6"/>
  <c r="H67" i="6"/>
  <c r="H66" i="6" s="1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116" i="6"/>
  <c r="H91" i="6"/>
  <c r="H210" i="6"/>
  <c r="H72" i="6"/>
  <c r="H223" i="6"/>
  <c r="H214" i="6"/>
  <c r="G20" i="6"/>
  <c r="G17" i="6" s="1"/>
  <c r="G29" i="6"/>
  <c r="G141" i="6"/>
  <c r="G132" i="6" s="1"/>
  <c r="G44" i="6"/>
  <c r="G43" i="6" s="1"/>
  <c r="G72" i="6"/>
  <c r="G107" i="6"/>
  <c r="G103" i="6"/>
  <c r="G102" i="6" s="1"/>
  <c r="G171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G23" i="6" l="1"/>
  <c r="H161" i="6"/>
  <c r="G209" i="6"/>
  <c r="G131" i="6" s="1"/>
  <c r="H209" i="6"/>
  <c r="H23" i="6"/>
  <c r="H10" i="6" s="1"/>
  <c r="H53" i="6"/>
  <c r="G10" i="6"/>
  <c r="G53" i="6"/>
  <c r="F23" i="6"/>
  <c r="F10" i="6" s="1"/>
  <c r="L23" i="6"/>
  <c r="L10" i="6" s="1"/>
  <c r="J23" i="6"/>
  <c r="J10" i="6" s="1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G250" i="6" l="1"/>
  <c r="H131" i="6"/>
  <c r="H250" i="6" s="1"/>
  <c r="E10" i="6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<sst xmlns="http://schemas.openxmlformats.org/spreadsheetml/2006/main" count="28937" uniqueCount="537">
  <si>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</si>
  <si>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</si>
  <si>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</si>
  <si>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</si>
  <si>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</si>
  <si>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</si>
  <si>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</si>
  <si>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</si>
  <si>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</si>
  <si>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</si>
  <si>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</si>
  <si>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</si>
  <si>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</si>
  <si>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</si>
  <si>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</si>
  <si>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</si>
  <si>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</si>
  <si>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</si>
  <si>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</si>
  <si>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</si>
  <si>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</si>
  <si>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</si>
  <si>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</si>
  <si>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</si>
  <si>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</si>
  <si>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</si>
  <si>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</si>
  <si>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</si>
  <si>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</si>
  <si>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</si>
  <si>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</si>
  <si>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</si>
  <si>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</si>
  <si>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</si>
  <si>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</si>
  <si>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</si>
  <si>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</si>
  <si>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</si>
  <si>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</si>
  <si>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</si>
  <si>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</si>
  <si>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</si>
  <si>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</si>
  <si>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</si>
  <si>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</si>
  <si>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</si>
  <si>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</si>
  <si>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</si>
  <si>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</si>
  <si>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</si>
  <si>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</si>
  <si>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</si>
  <si>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</si>
  <si>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</si>
  <si>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</si>
  <si>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</si>
  <si>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</si>
  <si>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</si>
  <si>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</si>
  <si>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</si>
  <si>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</si>
  <si>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</si>
  <si>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</si>
  <si>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</si>
  <si>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</si>
  <si>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</si>
  <si>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</si>
  <si>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</si>
  <si>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</si>
  <si>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</si>
  <si>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</si>
  <si>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</si>
  <si>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</si>
  <si>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</si>
  <si>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</si>
  <si>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</si>
  <si>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</si>
  <si>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</si>
  <si>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</si>
  <si>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</si>
  <si>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</si>
  <si>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</si>
  <si>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</si>
  <si>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</si>
  <si>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</si>
  <si>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</si>
  <si>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</si>
  <si>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</si>
  <si>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</si>
  <si>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</si>
  <si>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</si>
  <si>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</si>
  <si>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</si>
  <si>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</si>
  <si>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</si>
  <si>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</si>
  <si>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</si>
  <si>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</si>
  <si>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</si>
  <si>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</si>
  <si>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</si>
  <si>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</si>
  <si>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</si>
  <si>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</si>
  <si>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</si>
  <si>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</si>
  <si>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</si>
  <si>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</si>
  <si>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</si>
  <si>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</si>
  <si>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</si>
  <si>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</si>
  <si>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</si>
  <si>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</si>
  <si>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</si>
  <si>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</si>
  <si>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</si>
  <si>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</si>
  <si>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</si>
  <si>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</si>
  <si>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</si>
  <si>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</si>
  <si>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</si>
  <si>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</si>
  <si>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</si>
  <si>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</si>
  <si>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</si>
  <si>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</si>
  <si>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</si>
  <si>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</si>
  <si>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</si>
  <si>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</si>
  <si>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</si>
  <si>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</si>
  <si>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</si>
  <si>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</si>
  <si>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</si>
  <si>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</si>
  <si>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</si>
  <si>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</si>
  <si>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</si>
  <si>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</si>
  <si>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</si>
  <si>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</si>
  <si>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</si>
  <si>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</si>
  <si>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</si>
  <si>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</si>
  <si>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</si>
  <si>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</si>
  <si>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</si>
  <si>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</si>
  <si>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</si>
  <si>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</si>
  <si>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</si>
  <si>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</si>
  <si>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</si>
  <si>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</si>
  <si>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</si>
  <si>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</si>
  <si>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</si>
  <si>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</si>
  <si>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</si>
  <si>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</si>
  <si>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</si>
  <si>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</si>
  <si>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</si>
  <si>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</si>
  <si>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</si>
  <si>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</si>
  <si>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</si>
  <si>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</si>
  <si>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</si>
  <si>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</si>
  <si>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</si>
  <si>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</si>
  <si>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</si>
  <si>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</si>
  <si>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</si>
  <si>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</si>
  <si>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</si>
  <si>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</si>
  <si>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</si>
  <si>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</si>
  <si>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</si>
  <si>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</si>
  <si>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</si>
  <si>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</si>
  <si>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</si>
  <si>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</si>
  <si>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</si>
  <si>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</si>
  <si>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</si>
  <si>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</si>
  <si>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</si>
  <si>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</si>
  <si>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</si>
  <si>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</si>
  <si>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</si>
  <si>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</si>
  <si>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</si>
  <si>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</si>
  <si>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</si>
  <si>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</si>
  <si>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</si>
  <si>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</si>
  <si>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</si>
  <si>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</si>
  <si>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</si>
  <si>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</si>
  <si>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</si>
  <si>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</si>
  <si>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</si>
  <si>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</si>
  <si>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</si>
  <si>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</si>
  <si>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</si>
  <si>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</si>
  <si>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</si>
  <si>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</si>
  <si>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</si>
  <si>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</si>
  <si>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</si>
  <si>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</si>
  <si>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</si>
  <si>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</si>
  <si>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</si>
  <si>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</si>
  <si>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</si>
  <si>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</si>
  <si>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</si>
  <si>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</si>
  <si>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</si>
  <si>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</si>
  <si>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</si>
  <si>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</si>
  <si>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</si>
  <si>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</si>
  <si>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</si>
  <si>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</si>
  <si>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</si>
  <si>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</si>
  <si>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</si>
  <si>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</si>
  <si>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</si>
  <si>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</si>
  <si>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</si>
  <si>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</si>
  <si>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</si>
  <si>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</si>
  <si>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</si>
  <si>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</si>
  <si>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</si>
  <si>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</si>
  <si>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</si>
  <si>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</si>
  <si>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</si>
  <si>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</si>
  <si>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</si>
  <si>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</si>
  <si>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</si>
  <si>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</si>
  <si>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</si>
  <si>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</si>
  <si>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</si>
  <si>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</si>
  <si>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</si>
  <si>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</si>
  <si>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</si>
  <si>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</si>
  <si>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</si>
  <si>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</si>
  <si>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</si>
  <si>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</si>
  <si>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</si>
  <si>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</si>
  <si>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</si>
  <si>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</si>
  <si>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</si>
  <si>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</si>
  <si>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</si>
  <si>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</si>
  <si>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</si>
  <si>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</si>
  <si>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</si>
  <si>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</si>
  <si>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</si>
  <si>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</si>
  <si>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</si>
  <si>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</si>
  <si>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</si>
  <si>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</si>
  <si>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</si>
  <si>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</si>
  <si>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</si>
  <si>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</si>
  <si>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</si>
  <si>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</si>
  <si>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</si>
  <si>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</si>
  <si>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</si>
  <si>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</si>
  <si>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</si>
  <si>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</si>
  <si>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</si>
  <si>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</si>
  <si>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</si>
  <si>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</si>
  <si>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</si>
  <si>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</si>
  <si>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</si>
  <si>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</si>
  <si>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</si>
  <si>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</si>
  <si>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</si>
  <si>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</si>
  <si>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</si>
  <si>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</si>
  <si>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</si>
  <si>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</si>
  <si>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</si>
  <si>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</si>
  <si>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</si>
  <si>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</si>
  <si>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</si>
  <si>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</si>
  <si>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</si>
  <si>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</si>
  <si>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</si>
  <si>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</si>
  <si>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</si>
  <si>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</si>
  <si>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</si>
  <si>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</si>
  <si>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</si>
  <si>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</si>
  <si>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</si>
  <si>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</si>
  <si>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</si>
  <si>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</si>
  <si>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</si>
  <si>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</si>
  <si>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</si>
  <si>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</si>
  <si>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</si>
  <si>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</si>
  <si>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</si>
  <si>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</si>
  <si>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</si>
  <si>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</si>
  <si>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</si>
  <si>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</si>
  <si>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</si>
  <si>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</si>
  <si>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</si>
  <si>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</si>
  <si>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</si>
  <si>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</si>
  <si>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</si>
  <si>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</si>
  <si>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</si>
  <si>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</si>
  <si>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</si>
  <si>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</si>
  <si>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</si>
  <si>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</si>
  <si>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</si>
  <si>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</si>
  <si>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</si>
  <si>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</si>
  <si>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</si>
  <si>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</si>
  <si>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</si>
  <si>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</si>
  <si>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</si>
  <si>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</si>
  <si>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</si>
  <si>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</si>
  <si>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</si>
  <si>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</si>
  <si>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</si>
  <si>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</si>
  <si>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</si>
  <si>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</si>
  <si>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</si>
  <si>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</si>
  <si>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</si>
  <si>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</si>
  <si>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</si>
  <si>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</si>
  <si>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</si>
  <si>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</si>
  <si>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</si>
  <si>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</si>
  <si>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</si>
  <si>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</si>
  <si>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</si>
  <si>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</si>
  <si>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</si>
  <si>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</si>
  <si>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</si>
  <si>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</si>
  <si>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</si>
  <si>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</si>
  <si>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</si>
  <si>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</si>
  <si>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</si>
  <si>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</si>
  <si>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</si>
  <si>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</si>
  <si>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</si>
  <si>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</si>
  <si>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</si>
  <si>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</si>
  <si>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</si>
  <si>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</si>
  <si>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</si>
  <si>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</si>
  <si>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</si>
  <si>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</si>
  <si>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</si>
  <si>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</si>
  <si>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</si>
  <si>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</si>
  <si>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</si>
  <si>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</si>
  <si>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</si>
  <si>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</si>
  <si>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</si>
  <si>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</si>
  <si>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</si>
  <si>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</si>
  <si>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</si>
  <si>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</si>
  <si>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</si>
  <si>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</si>
  <si>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</si>
  <si>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</si>
  <si>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</si>
  <si>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</si>
  <si>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</si>
  <si>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</si>
  <si>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</si>
  <si>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</si>
  <si>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</si>
  <si>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</si>
  <si>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</si>
  <si>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</si>
  <si>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</si>
  <si>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</si>
  <si>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</si>
  <si>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</si>
  <si>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</si>
  <si>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</si>
  <si>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</si>
  <si>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</si>
  <si>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</si>
  <si>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</si>
  <si>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</si>
  <si>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</si>
  <si>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</si>
  <si>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</si>
  <si>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</si>
  <si>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</si>
  <si>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Presupuesto Original Autorizado 2016</t>
  </si>
  <si>
    <t>31603</t>
  </si>
  <si>
    <t>K028</t>
  </si>
  <si>
    <t>1510K2H0001</t>
  </si>
  <si>
    <t>Servicios de internet</t>
  </si>
  <si>
    <t>Presupuesto Original Autorizado 2017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</si>
  <si>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</si>
  <si>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</si>
  <si>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</si>
  <si>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</si>
  <si>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</si>
  <si>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</si>
  <si>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</si>
  <si>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</si>
  <si>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</si>
  <si>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</si>
  <si>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</si>
  <si>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Presupuesto Original Autorizado 2018</t>
  </si>
  <si>
    <t>Telefonía celular</t>
  </si>
  <si>
    <t>Servicio de telefonía celular</t>
  </si>
  <si>
    <t>Otros arrendamientos</t>
  </si>
  <si>
    <t>Otros Arrendamientos</t>
  </si>
  <si>
    <t>Presupuesto Original Autorizado 2019</t>
  </si>
  <si>
    <t>Exposiciones</t>
  </si>
  <si>
    <t>39101</t>
  </si>
  <si>
    <t xml:space="preserve">Servicios funerarios y de cementerios </t>
  </si>
  <si>
    <t>Funerales y pagas de defunción</t>
  </si>
  <si>
    <t xml:space="preserve">Retribuciones por servicios de carácter social </t>
  </si>
  <si>
    <t xml:space="preserve">Retribuciones por servicios en periodo de formación profesional </t>
  </si>
  <si>
    <t xml:space="preserve">Apoyos a la capacitación de los servidores públicos </t>
  </si>
  <si>
    <t>Presupuesto Original Autorizado 2020</t>
  </si>
  <si>
    <t>CAPÍTULO / CONCEPTO /       PARTIDA GENÉRICA / PARTIDA ESPECÍFICA</t>
  </si>
  <si>
    <t>Actividad Institucional / Programa Presupuestario</t>
  </si>
  <si>
    <t>Servicios personales</t>
  </si>
  <si>
    <t>Materiales y suministros</t>
  </si>
  <si>
    <t>Servicios generales</t>
  </si>
  <si>
    <t>Normalización y metrología</t>
  </si>
  <si>
    <t>Desarrollo tecnológico y prestación de servicios metrológicos para la competitividad </t>
  </si>
  <si>
    <t>Presupuesto de Egresos de la Federación para el ejercicio fiscal 2020</t>
  </si>
  <si>
    <t>Presupuesto Original Autorizado 2021</t>
  </si>
  <si>
    <t>Presupuesto de Egresos de la Federación para el ejercicio fiscal 2021</t>
  </si>
  <si>
    <t>Presupuesto de Egresos de la Federación para el ejercicio fiscal 2022</t>
  </si>
  <si>
    <t>Presupuesto Original Autorizado 2022</t>
  </si>
  <si>
    <t>2110K2H0001</t>
  </si>
  <si>
    <t>2010K2H0001</t>
  </si>
  <si>
    <t>Materiales y útiles de enseñanza</t>
  </si>
  <si>
    <t>Materiales y suministros para planteles educativos</t>
  </si>
  <si>
    <t>Presupuesto Original Autorizado 2023</t>
  </si>
  <si>
    <t>Servicios integrales de infraestructura de cómputo</t>
  </si>
  <si>
    <t>Presupuesto de Egresos de la Federación para el ejercicio fiscal 2023</t>
  </si>
  <si>
    <t>Presupuesto Original Autorizado 2024</t>
  </si>
  <si>
    <t>Presupuesto de Egresos de la Federación para el ejercicio fiscal 2024, Calendario de Recursos Fiscales y Propios</t>
  </si>
  <si>
    <t>Presupuesto de Egresos de la Federación para el ejercicio fiscal 2013, Calendario de Recursos Fiscales y Propios</t>
  </si>
  <si>
    <t>Presupuesto de Egresos de la Federación para el ejercicio fiscal 2014, Calendario de Recursos Fiscales y Propios</t>
  </si>
  <si>
    <t>Presupuesto de Egresos de la Federación para el ejercicio fiscal 2015, Calendario de Recursos Fiscales y Propios</t>
  </si>
  <si>
    <t>Presupuesto de Egresos de la Federación para el ejercicio fiscal 2016, Calendario de Recursos Fiscales y Propios</t>
  </si>
  <si>
    <t>Presupuesto de Egresos de la Federación para el ejercicio fiscal 2017, Calendario de Recursos Fiscales y Propios</t>
  </si>
  <si>
    <t>Presupuesto de Egresos de la Federación para el ejercicio fiscal 2018, Calendario de Recursos Fiscales y Propios</t>
  </si>
  <si>
    <t>Presupuesto de Egresos de la Federación para el ejercicio fiscal 2019, Calendario de Recursos Fiscales y Propios</t>
  </si>
  <si>
    <t>Presupuesto de Egresos de la Federación para el ejercicio fiscal 2020, Calendario de Recursos Fiscales y Propios</t>
  </si>
  <si>
    <t>Presupuesto de Egresos de la Federación para el ejercicio fiscal 2021, Calendario de Recursos Fiscales y Propios</t>
  </si>
  <si>
    <t>Presupuesto de Egresos de la Federación para el ejercicio fiscal 2022, Calendario de Recursos Fiscales y Propios</t>
  </si>
  <si>
    <t>Presupuesto de Egresos de la Federación para el ejercicio fiscal 2023, Calendario de Recursos Fiscales y Propios</t>
  </si>
  <si>
    <t>Presupuesto de Egresos de la Federación para el ejercicio fiscal 2024</t>
  </si>
  <si>
    <t>44106</t>
  </si>
  <si>
    <t>Servicios de diseño, arquitectura, ingeniería y actividades relacionadas</t>
  </si>
  <si>
    <t>TRANSFERENCIAS, ASIGNACIONES, SUBSIDIOS Y OTRAS AYUDAS</t>
  </si>
  <si>
    <t>TRANSFERENCIAS AL EXTERIOR</t>
  </si>
  <si>
    <t>Transferencias para organismos internacionales</t>
  </si>
  <si>
    <t>Cuotas y aportaciones a organismos internacionales</t>
  </si>
  <si>
    <t>AYUDAS SOCIALES</t>
  </si>
  <si>
    <t>Ayudas sociales a personas</t>
  </si>
  <si>
    <t>Compensaciones por servicios de carácter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</si>
</sst>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7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  <font>
      <b/>
      <sz val="14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rgb="FF000000"/>
      </bottom>
      <diagonal/>
    </border>
  </borders>
  <cellStyleXfs count="649">
    <xf numFmtId="0" fontId="0" fillId="0" borderId="0"/>
    <xf numFmtId="165" fontId="4" fillId="0" borderId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5" fillId="0" borderId="0"/>
    <xf numFmtId="166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3" fillId="0" borderId="0" applyAlignment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5" fillId="0" borderId="0"/>
    <xf numFmtId="0" fontId="18" fillId="0" borderId="0"/>
    <xf numFmtId="0" fontId="5" fillId="0" borderId="0"/>
    <xf numFmtId="0" fontId="24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3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6" fillId="23" borderId="5" applyNumberFormat="0" applyFont="0" applyAlignment="0" applyProtection="0"/>
    <xf numFmtId="0" fontId="2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6" fillId="16" borderId="6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0" borderId="0"/>
  </cellStyleXfs>
  <cellXfs count="147">
    <xf numFmtId="0" fontId="0" fillId="0" borderId="0" xfId="0"/>
    <xf numFmtId="0" fontId="36" fillId="0" borderId="0" xfId="0" applyFont="1" applyBorder="1" applyAlignment="1">
      <alignment horizontal="center" vertical="center"/>
    </xf>
    <xf numFmtId="0" fontId="36" fillId="0" borderId="0" xfId="648" applyFont="1" applyBorder="1" applyAlignment="1">
      <alignment horizontal="center" vertical="center"/>
    </xf>
    <xf numFmtId="0" fontId="37" fillId="0" borderId="1" xfId="648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34" fillId="0" borderId="0" xfId="0" applyFont="1" applyAlignment="1">
      <alignment vertical="center"/>
    </xf>
    <xf numFmtId="164" fontId="34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34" fillId="0" borderId="15" xfId="0" applyFont="1" applyBorder="1"/>
    <xf numFmtId="0" fontId="35" fillId="24" borderId="17" xfId="0" applyFont="1" applyFill="1" applyBorder="1" applyAlignment="1">
      <alignment horizontal="left"/>
    </xf>
    <xf numFmtId="0" fontId="38" fillId="25" borderId="15" xfId="0" quotePrefix="1" applyNumberFormat="1" applyFont="1" applyFill="1" applyBorder="1" applyAlignment="1">
      <alignment horizontal="left"/>
    </xf>
    <xf numFmtId="164" fontId="35" fillId="25" borderId="16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/>
    </xf>
    <xf numFmtId="164" fontId="34" fillId="0" borderId="15" xfId="0" applyNumberFormat="1" applyFont="1" applyBorder="1" applyAlignment="1">
      <alignment vertical="center"/>
    </xf>
    <xf numFmtId="0" fontId="35" fillId="25" borderId="16" xfId="0" quotePrefix="1" applyNumberFormat="1" applyFont="1" applyFill="1" applyBorder="1" applyAlignment="1">
      <alignment horizontal="left" vertical="center"/>
    </xf>
    <xf numFmtId="0" fontId="35" fillId="25" borderId="16" xfId="0" applyNumberFormat="1" applyFont="1" applyFill="1" applyBorder="1" applyAlignment="1">
      <alignment vertical="center"/>
    </xf>
    <xf numFmtId="164" fontId="35" fillId="25" borderId="16" xfId="0" applyNumberFormat="1" applyFont="1" applyFill="1" applyBorder="1" applyAlignment="1">
      <alignment vertical="center"/>
    </xf>
    <xf numFmtId="0" fontId="35" fillId="0" borderId="16" xfId="0" applyFont="1" applyBorder="1" applyAlignment="1">
      <alignment vertical="center"/>
    </xf>
    <xf numFmtId="164" fontId="35" fillId="0" borderId="16" xfId="0" applyNumberFormat="1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164" fontId="34" fillId="0" borderId="16" xfId="0" applyNumberFormat="1" applyFont="1" applyBorder="1" applyAlignment="1">
      <alignment vertical="center"/>
    </xf>
    <xf numFmtId="0" fontId="35" fillId="25" borderId="16" xfId="0" applyFont="1" applyFill="1" applyBorder="1" applyAlignment="1">
      <alignment horizontal="left" vertical="center"/>
    </xf>
    <xf numFmtId="0" fontId="35" fillId="25" borderId="16" xfId="0" applyFont="1" applyFill="1" applyBorder="1" applyAlignment="1">
      <alignment vertical="center"/>
    </xf>
    <xf numFmtId="164" fontId="35" fillId="24" borderId="17" xfId="0" applyNumberFormat="1" applyFont="1" applyFill="1" applyBorder="1" applyAlignment="1">
      <alignment vertical="center"/>
    </xf>
    <xf numFmtId="0" fontId="35" fillId="0" borderId="16" xfId="0" applyFont="1" applyBorder="1" applyAlignment="1">
      <alignment horizontal="left" vertical="center" indent="1"/>
    </xf>
    <xf numFmtId="0" fontId="34" fillId="0" borderId="16" xfId="0" applyFont="1" applyBorder="1" applyAlignment="1">
      <alignment horizontal="left" vertical="center" indent="2"/>
    </xf>
    <xf numFmtId="0" fontId="34" fillId="0" borderId="16" xfId="0" applyFont="1" applyBorder="1" applyAlignment="1">
      <alignment horizontal="left" vertical="center" indent="3"/>
    </xf>
    <xf numFmtId="0" fontId="36" fillId="0" borderId="16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164" fontId="34" fillId="0" borderId="0" xfId="0" applyNumberFormat="1" applyFont="1"/>
    <xf numFmtId="0" fontId="34" fillId="0" borderId="0" xfId="0" applyFont="1" applyAlignment="1">
      <alignment horizontal="center"/>
    </xf>
    <xf numFmtId="0" fontId="35" fillId="0" borderId="12" xfId="0" applyFont="1" applyBorder="1"/>
    <xf numFmtId="164" fontId="35" fillId="0" borderId="1" xfId="0" applyNumberFormat="1" applyFont="1" applyBorder="1"/>
    <xf numFmtId="0" fontId="35" fillId="0" borderId="11" xfId="0" applyFont="1" applyBorder="1"/>
    <xf numFmtId="0" fontId="34" fillId="0" borderId="0" xfId="0" applyFont="1" applyBorder="1"/>
    <xf numFmtId="0" fontId="34" fillId="0" borderId="14" xfId="0" applyFont="1" applyBorder="1"/>
    <xf numFmtId="164" fontId="34" fillId="0" borderId="0" xfId="0" applyNumberFormat="1" applyFont="1" applyBorder="1"/>
    <xf numFmtId="0" fontId="34" fillId="0" borderId="0" xfId="0" applyFont="1" applyBorder="1" applyAlignment="1">
      <alignment horizontal="center"/>
    </xf>
    <xf numFmtId="0" fontId="34" fillId="0" borderId="13" xfId="0" applyFont="1" applyBorder="1"/>
    <xf numFmtId="0" fontId="36" fillId="0" borderId="14" xfId="0" applyFont="1" applyBorder="1" applyAlignment="1">
      <alignment vertical="center"/>
    </xf>
    <xf numFmtId="164" fontId="36" fillId="0" borderId="0" xfId="0" applyNumberFormat="1" applyFont="1" applyBorder="1" applyAlignment="1">
      <alignment vertical="center"/>
    </xf>
    <xf numFmtId="0" fontId="35" fillId="0" borderId="12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3" fillId="0" borderId="0" xfId="0" applyFont="1" applyAlignment="1"/>
    <xf numFmtId="0" fontId="35" fillId="0" borderId="0" xfId="0" applyFont="1" applyAlignment="1"/>
    <xf numFmtId="0" fontId="33" fillId="0" borderId="0" xfId="0" applyNumberFormat="1" applyFont="1" applyAlignment="1"/>
    <xf numFmtId="0" fontId="35" fillId="0" borderId="0" xfId="0" applyNumberFormat="1" applyFont="1" applyAlignment="1"/>
    <xf numFmtId="0" fontId="34" fillId="0" borderId="0" xfId="0" applyNumberFormat="1" applyFont="1" applyAlignment="1">
      <alignment horizontal="center"/>
    </xf>
    <xf numFmtId="0" fontId="35" fillId="0" borderId="1" xfId="0" applyNumberFormat="1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0" xfId="648" applyNumberFormat="1" applyFont="1" applyBorder="1" applyAlignment="1">
      <alignment horizontal="center" vertical="center"/>
    </xf>
    <xf numFmtId="0" fontId="37" fillId="0" borderId="1" xfId="648" applyNumberFormat="1" applyFont="1" applyBorder="1" applyAlignment="1">
      <alignment horizontal="center" vertical="center"/>
    </xf>
    <xf numFmtId="164" fontId="35" fillId="25" borderId="21" xfId="0" applyNumberFormat="1" applyFont="1" applyFill="1" applyBorder="1" applyAlignment="1">
      <alignment horizontal="center" vertical="center" wrapText="1"/>
    </xf>
    <xf numFmtId="164" fontId="35" fillId="25" borderId="25" xfId="0" quotePrefix="1" applyNumberFormat="1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vertical="center"/>
    </xf>
    <xf numFmtId="0" fontId="38" fillId="25" borderId="16" xfId="0" applyFont="1" applyFill="1" applyBorder="1" applyAlignment="1">
      <alignment horizontal="left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26" xfId="0" applyNumberFormat="1" applyFont="1" applyFill="1" applyBorder="1" applyAlignment="1">
      <alignment horizontal="center" vertical="center" wrapText="1"/>
    </xf>
    <xf numFmtId="164" fontId="35" fillId="25" borderId="25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26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26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26" xfId="0" applyNumberFormat="1" applyFont="1" applyFill="1" applyBorder="1" applyAlignment="1">
      <alignment horizontal="center" vertical="center" wrapText="1"/>
    </xf>
    <xf numFmtId="164" fontId="42" fillId="25" borderId="17" xfId="0" applyNumberFormat="1" applyFont="1" applyFill="1" applyBorder="1" applyAlignment="1">
      <alignment horizontal="center" vertical="center" wrapText="1"/>
    </xf>
    <xf numFmtId="164" fontId="42" fillId="25" borderId="25" xfId="0" quotePrefix="1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0" fontId="38" fillId="25" borderId="16" xfId="0" applyFont="1" applyFill="1" applyBorder="1" applyAlignment="1">
      <alignment horizontal="left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3" fontId="46" fillId="0" borderId="38" xfId="0" applyNumberFormat="1" applyFont="1" applyBorder="1" applyAlignment="1">
      <alignment horizontal="right" vertical="center"/>
    </xf>
    <xf numFmtId="3" fontId="46" fillId="0" borderId="39" xfId="0" applyNumberFormat="1" applyFont="1" applyBorder="1" applyAlignment="1">
      <alignment horizontal="right" vertical="center"/>
    </xf>
    <xf numFmtId="0" fontId="46" fillId="0" borderId="37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vertical="center"/>
    </xf>
    <xf numFmtId="0" fontId="46" fillId="0" borderId="41" xfId="0" applyFont="1" applyBorder="1" applyAlignment="1">
      <alignment horizontal="center" vertical="center"/>
    </xf>
    <xf numFmtId="0" fontId="46" fillId="0" borderId="35" xfId="0" applyFont="1" applyBorder="1" applyAlignment="1">
      <alignment horizontal="right" vertical="center"/>
    </xf>
    <xf numFmtId="0" fontId="46" fillId="0" borderId="36" xfId="0" applyFont="1" applyBorder="1" applyAlignment="1">
      <alignment horizontal="right" vertical="center"/>
    </xf>
    <xf numFmtId="0" fontId="46" fillId="0" borderId="42" xfId="0" applyFont="1" applyBorder="1" applyAlignment="1">
      <alignment horizontal="right" vertical="center"/>
    </xf>
    <xf numFmtId="0" fontId="45" fillId="26" borderId="33" xfId="0" applyFont="1" applyFill="1" applyBorder="1" applyAlignment="1">
      <alignment horizontal="center" vertical="center"/>
    </xf>
    <xf numFmtId="0" fontId="45" fillId="26" borderId="34" xfId="0" applyFont="1" applyFill="1" applyBorder="1" applyAlignment="1">
      <alignment horizontal="center" vertical="center"/>
    </xf>
    <xf numFmtId="0" fontId="45" fillId="26" borderId="35" xfId="0" applyFont="1" applyFill="1" applyBorder="1" applyAlignment="1">
      <alignment horizontal="center" vertical="center" wrapText="1"/>
    </xf>
    <xf numFmtId="0" fontId="45" fillId="26" borderId="36" xfId="0" applyFont="1" applyFill="1" applyBorder="1" applyAlignment="1">
      <alignment horizontal="center" vertical="center" wrapText="1"/>
    </xf>
    <xf numFmtId="0" fontId="46" fillId="0" borderId="37" xfId="0" quotePrefix="1" applyFont="1" applyBorder="1" applyAlignment="1">
      <alignment horizontal="center" vertical="center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0" fontId="45" fillId="26" borderId="34" xfId="0" applyFont="1" applyFill="1" applyBorder="1" applyAlignment="1">
      <alignment horizontal="center" vertical="center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0" fontId="45" fillId="26" borderId="3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5" fillId="25" borderId="18" xfId="0" applyNumberFormat="1" applyFont="1" applyFill="1" applyBorder="1" applyAlignment="1">
      <alignment horizontal="center" vertical="center" wrapText="1"/>
    </xf>
    <xf numFmtId="164" fontId="35" fillId="25" borderId="19" xfId="0" applyNumberFormat="1" applyFont="1" applyFill="1" applyBorder="1" applyAlignment="1">
      <alignment horizontal="center" vertical="center" wrapText="1"/>
    </xf>
    <xf numFmtId="164" fontId="35" fillId="25" borderId="22" xfId="0" applyNumberFormat="1" applyFont="1" applyFill="1" applyBorder="1" applyAlignment="1">
      <alignment horizontal="center" vertical="center" wrapText="1"/>
    </xf>
    <xf numFmtId="164" fontId="35" fillId="25" borderId="23" xfId="0" applyNumberFormat="1" applyFont="1" applyFill="1" applyBorder="1" applyAlignment="1">
      <alignment horizontal="center" vertical="center" wrapText="1"/>
    </xf>
    <xf numFmtId="164" fontId="35" fillId="25" borderId="20" xfId="0" applyNumberFormat="1" applyFont="1" applyFill="1" applyBorder="1" applyAlignment="1">
      <alignment horizontal="center" vertical="center" wrapText="1"/>
    </xf>
    <xf numFmtId="164" fontId="35" fillId="25" borderId="24" xfId="0" applyNumberFormat="1" applyFont="1" applyFill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horizontal="center" vertical="center" wrapText="1"/>
    </xf>
    <xf numFmtId="164" fontId="35" fillId="25" borderId="15" xfId="0" applyNumberFormat="1" applyFont="1" applyFill="1" applyBorder="1" applyAlignment="1">
      <alignment horizontal="center" vertical="center" wrapText="1"/>
    </xf>
    <xf numFmtId="164" fontId="35" fillId="25" borderId="16" xfId="0" applyNumberFormat="1" applyFont="1" applyFill="1" applyBorder="1" applyAlignment="1">
      <alignment horizontal="center" vertical="center" wrapText="1"/>
    </xf>
    <xf numFmtId="164" fontId="35" fillId="25" borderId="17" xfId="0" applyNumberFormat="1" applyFont="1" applyFill="1" applyBorder="1" applyAlignment="1">
      <alignment horizontal="center" vertical="center" wrapText="1"/>
    </xf>
    <xf numFmtId="164" fontId="35" fillId="25" borderId="26" xfId="0" applyNumberFormat="1" applyFont="1" applyFill="1" applyBorder="1" applyAlignment="1">
      <alignment horizontal="center" vertical="center" wrapText="1"/>
    </xf>
    <xf numFmtId="164" fontId="35" fillId="25" borderId="27" xfId="0" applyNumberFormat="1" applyFont="1" applyFill="1" applyBorder="1" applyAlignment="1">
      <alignment horizontal="center" vertical="center" wrapText="1"/>
    </xf>
    <xf numFmtId="164" fontId="35" fillId="25" borderId="28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6" fillId="0" borderId="14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34" xfId="0" applyFont="1" applyFill="1" applyBorder="1" applyAlignment="1">
      <alignment horizontal="center" vertical="center"/>
    </xf>
    <xf numFmtId="0" fontId="45" fillId="26" borderId="31" xfId="0" applyFont="1" applyFill="1" applyBorder="1" applyAlignment="1">
      <alignment horizontal="center" vertical="center"/>
    </xf>
    <xf numFmtId="0" fontId="45" fillId="26" borderId="32" xfId="0" applyFont="1" applyFill="1" applyBorder="1" applyAlignment="1">
      <alignment horizontal="center" vertical="center"/>
    </xf>
    <xf numFmtId="0" fontId="45" fillId="26" borderId="43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5" fillId="0" borderId="0" xfId="0" applyFont="1"/>
    <xf numFmtId="0" fontId="1" fillId="0" borderId="16" xfId="0" applyFont="1" applyBorder="1" applyAlignment="1">
      <alignment vertical="center"/>
    </xf>
  </cellXfs>
  <cellStyles count="649">
    <cellStyle name="=C:\WINNT\SYSTEM32\COMMAND.COM" xfId="1" xr:uid="{00000000-0005-0000-0000-000000000000}"/>
    <cellStyle name="_x0003_¶?°?‘}É" xfId="2" xr:uid="{00000000-0005-0000-0000-000001000000}"/>
    <cellStyle name="20% - Énfasis1 2" xfId="3" xr:uid="{00000000-0005-0000-0000-000002000000}"/>
    <cellStyle name="20% - Énfasis1 2 2" xfId="4" xr:uid="{00000000-0005-0000-0000-000003000000}"/>
    <cellStyle name="20% - Énfasis1 2 3" xfId="5" xr:uid="{00000000-0005-0000-0000-000004000000}"/>
    <cellStyle name="20% - Énfasis1 3" xfId="6" xr:uid="{00000000-0005-0000-0000-000005000000}"/>
    <cellStyle name="20% - Énfasis1 3 2" xfId="7" xr:uid="{00000000-0005-0000-0000-000006000000}"/>
    <cellStyle name="20% - Énfasis1 3 3" xfId="8" xr:uid="{00000000-0005-0000-0000-000007000000}"/>
    <cellStyle name="20% - Énfasis1 4" xfId="9" xr:uid="{00000000-0005-0000-0000-000008000000}"/>
    <cellStyle name="20% - Énfasis1 4 2" xfId="10" xr:uid="{00000000-0005-0000-0000-000009000000}"/>
    <cellStyle name="20% - Énfasis1 4 3" xfId="11" xr:uid="{00000000-0005-0000-0000-00000A000000}"/>
    <cellStyle name="20% - Énfasis1 5" xfId="12" xr:uid="{00000000-0005-0000-0000-00000B000000}"/>
    <cellStyle name="20% - Énfasis1 5 2" xfId="13" xr:uid="{00000000-0005-0000-0000-00000C000000}"/>
    <cellStyle name="20% - Énfasis1 5 3" xfId="14" xr:uid="{00000000-0005-0000-0000-00000D000000}"/>
    <cellStyle name="20% - Énfasis1 6" xfId="15" xr:uid="{00000000-0005-0000-0000-00000E000000}"/>
    <cellStyle name="20% - Énfasis1 6 2" xfId="16" xr:uid="{00000000-0005-0000-0000-00000F000000}"/>
    <cellStyle name="20% - Énfasis1 6 3" xfId="17" xr:uid="{00000000-0005-0000-0000-000010000000}"/>
    <cellStyle name="20% - Énfasis1 7" xfId="18" xr:uid="{00000000-0005-0000-0000-000011000000}"/>
    <cellStyle name="20% - Énfasis1 7 2" xfId="19" xr:uid="{00000000-0005-0000-0000-000012000000}"/>
    <cellStyle name="20% - Énfasis1 7 3" xfId="20" xr:uid="{00000000-0005-0000-0000-000013000000}"/>
    <cellStyle name="20% - Énfasis1 8" xfId="21" xr:uid="{00000000-0005-0000-0000-000014000000}"/>
    <cellStyle name="20% - Énfasis1 8 2" xfId="22" xr:uid="{00000000-0005-0000-0000-000015000000}"/>
    <cellStyle name="20% - Énfasis1 8 3" xfId="23" xr:uid="{00000000-0005-0000-0000-000016000000}"/>
    <cellStyle name="20% - Énfasis2 2" xfId="24" xr:uid="{00000000-0005-0000-0000-000017000000}"/>
    <cellStyle name="20% - Énfasis2 2 2" xfId="25" xr:uid="{00000000-0005-0000-0000-000018000000}"/>
    <cellStyle name="20% - Énfasis2 2 3" xfId="26" xr:uid="{00000000-0005-0000-0000-000019000000}"/>
    <cellStyle name="20% - Énfasis2 3" xfId="27" xr:uid="{00000000-0005-0000-0000-00001A000000}"/>
    <cellStyle name="20% - Énfasis2 3 2" xfId="28" xr:uid="{00000000-0005-0000-0000-00001B000000}"/>
    <cellStyle name="20% - Énfasis2 3 3" xfId="29" xr:uid="{00000000-0005-0000-0000-00001C000000}"/>
    <cellStyle name="20% - Énfasis2 4" xfId="30" xr:uid="{00000000-0005-0000-0000-00001D000000}"/>
    <cellStyle name="20% - Énfasis2 4 2" xfId="31" xr:uid="{00000000-0005-0000-0000-00001E000000}"/>
    <cellStyle name="20% - Énfasis2 4 3" xfId="32" xr:uid="{00000000-0005-0000-0000-00001F000000}"/>
    <cellStyle name="20% - Énfasis2 5" xfId="33" xr:uid="{00000000-0005-0000-0000-000020000000}"/>
    <cellStyle name="20% - Énfasis2 5 2" xfId="34" xr:uid="{00000000-0005-0000-0000-000021000000}"/>
    <cellStyle name="20% - Énfasis2 5 3" xfId="35" xr:uid="{00000000-0005-0000-0000-000022000000}"/>
    <cellStyle name="20% - Énfasis2 6" xfId="36" xr:uid="{00000000-0005-0000-0000-000023000000}"/>
    <cellStyle name="20% - Énfasis2 6 2" xfId="37" xr:uid="{00000000-0005-0000-0000-000024000000}"/>
    <cellStyle name="20% - Énfasis2 6 3" xfId="38" xr:uid="{00000000-0005-0000-0000-000025000000}"/>
    <cellStyle name="20% - Énfasis2 7" xfId="39" xr:uid="{00000000-0005-0000-0000-000026000000}"/>
    <cellStyle name="20% - Énfasis2 7 2" xfId="40" xr:uid="{00000000-0005-0000-0000-000027000000}"/>
    <cellStyle name="20% - Énfasis2 7 3" xfId="41" xr:uid="{00000000-0005-0000-0000-000028000000}"/>
    <cellStyle name="20% - Énfasis2 8" xfId="42" xr:uid="{00000000-0005-0000-0000-000029000000}"/>
    <cellStyle name="20% - Énfasis2 8 2" xfId="43" xr:uid="{00000000-0005-0000-0000-00002A000000}"/>
    <cellStyle name="20% - Énfasis2 8 3" xfId="44" xr:uid="{00000000-0005-0000-0000-00002B000000}"/>
    <cellStyle name="20% - Énfasis3 2" xfId="45" xr:uid="{00000000-0005-0000-0000-00002C000000}"/>
    <cellStyle name="20% - Énfasis3 2 2" xfId="46" xr:uid="{00000000-0005-0000-0000-00002D000000}"/>
    <cellStyle name="20% - Énfasis3 2 3" xfId="47" xr:uid="{00000000-0005-0000-0000-00002E000000}"/>
    <cellStyle name="20% - Énfasis3 3" xfId="48" xr:uid="{00000000-0005-0000-0000-00002F000000}"/>
    <cellStyle name="20% - Énfasis3 3 2" xfId="49" xr:uid="{00000000-0005-0000-0000-000030000000}"/>
    <cellStyle name="20% - Énfasis3 3 3" xfId="50" xr:uid="{00000000-0005-0000-0000-000031000000}"/>
    <cellStyle name="20% - Énfasis3 4" xfId="51" xr:uid="{00000000-0005-0000-0000-000032000000}"/>
    <cellStyle name="20% - Énfasis3 4 2" xfId="52" xr:uid="{00000000-0005-0000-0000-000033000000}"/>
    <cellStyle name="20% - Énfasis3 4 3" xfId="53" xr:uid="{00000000-0005-0000-0000-000034000000}"/>
    <cellStyle name="20% - Énfasis3 5" xfId="54" xr:uid="{00000000-0005-0000-0000-000035000000}"/>
    <cellStyle name="20% - Énfasis3 5 2" xfId="55" xr:uid="{00000000-0005-0000-0000-000036000000}"/>
    <cellStyle name="20% - Énfasis3 5 3" xfId="56" xr:uid="{00000000-0005-0000-0000-000037000000}"/>
    <cellStyle name="20% - Énfasis3 6" xfId="57" xr:uid="{00000000-0005-0000-0000-000038000000}"/>
    <cellStyle name="20% - Énfasis3 6 2" xfId="58" xr:uid="{00000000-0005-0000-0000-000039000000}"/>
    <cellStyle name="20% - Énfasis3 6 3" xfId="59" xr:uid="{00000000-0005-0000-0000-00003A000000}"/>
    <cellStyle name="20% - Énfasis3 7" xfId="60" xr:uid="{00000000-0005-0000-0000-00003B000000}"/>
    <cellStyle name="20% - Énfasis3 7 2" xfId="61" xr:uid="{00000000-0005-0000-0000-00003C000000}"/>
    <cellStyle name="20% - Énfasis3 7 3" xfId="62" xr:uid="{00000000-0005-0000-0000-00003D000000}"/>
    <cellStyle name="20% - Énfasis3 8" xfId="63" xr:uid="{00000000-0005-0000-0000-00003E000000}"/>
    <cellStyle name="20% - Énfasis3 8 2" xfId="64" xr:uid="{00000000-0005-0000-0000-00003F000000}"/>
    <cellStyle name="20% - Énfasis3 8 3" xfId="65" xr:uid="{00000000-0005-0000-0000-000040000000}"/>
    <cellStyle name="20% - Énfasis4 2" xfId="66" xr:uid="{00000000-0005-0000-0000-000041000000}"/>
    <cellStyle name="20% - Énfasis4 2 2" xfId="67" xr:uid="{00000000-0005-0000-0000-000042000000}"/>
    <cellStyle name="20% - Énfasis4 2 3" xfId="68" xr:uid="{00000000-0005-0000-0000-000043000000}"/>
    <cellStyle name="20% - Énfasis4 3" xfId="69" xr:uid="{00000000-0005-0000-0000-000044000000}"/>
    <cellStyle name="20% - Énfasis4 3 2" xfId="70" xr:uid="{00000000-0005-0000-0000-000045000000}"/>
    <cellStyle name="20% - Énfasis4 3 3" xfId="71" xr:uid="{00000000-0005-0000-0000-000046000000}"/>
    <cellStyle name="20% - Énfasis4 4" xfId="72" xr:uid="{00000000-0005-0000-0000-000047000000}"/>
    <cellStyle name="20% - Énfasis4 4 2" xfId="73" xr:uid="{00000000-0005-0000-0000-000048000000}"/>
    <cellStyle name="20% - Énfasis4 4 3" xfId="74" xr:uid="{00000000-0005-0000-0000-000049000000}"/>
    <cellStyle name="20% - Énfasis4 5" xfId="75" xr:uid="{00000000-0005-0000-0000-00004A000000}"/>
    <cellStyle name="20% - Énfasis4 5 2" xfId="76" xr:uid="{00000000-0005-0000-0000-00004B000000}"/>
    <cellStyle name="20% - Énfasis4 5 3" xfId="77" xr:uid="{00000000-0005-0000-0000-00004C000000}"/>
    <cellStyle name="20% - Énfasis4 6" xfId="78" xr:uid="{00000000-0005-0000-0000-00004D000000}"/>
    <cellStyle name="20% - Énfasis4 6 2" xfId="79" xr:uid="{00000000-0005-0000-0000-00004E000000}"/>
    <cellStyle name="20% - Énfasis4 6 3" xfId="80" xr:uid="{00000000-0005-0000-0000-00004F000000}"/>
    <cellStyle name="20% - Énfasis4 7" xfId="81" xr:uid="{00000000-0005-0000-0000-000050000000}"/>
    <cellStyle name="20% - Énfasis4 7 2" xfId="82" xr:uid="{00000000-0005-0000-0000-000051000000}"/>
    <cellStyle name="20% - Énfasis4 7 3" xfId="83" xr:uid="{00000000-0005-0000-0000-000052000000}"/>
    <cellStyle name="20% - Énfasis4 8" xfId="84" xr:uid="{00000000-0005-0000-0000-000053000000}"/>
    <cellStyle name="20% - Énfasis4 8 2" xfId="85" xr:uid="{00000000-0005-0000-0000-000054000000}"/>
    <cellStyle name="20% - Énfasis4 8 3" xfId="86" xr:uid="{00000000-0005-0000-0000-000055000000}"/>
    <cellStyle name="20% - Énfasis5 2" xfId="87" xr:uid="{00000000-0005-0000-0000-000056000000}"/>
    <cellStyle name="20% - Énfasis5 2 2" xfId="88" xr:uid="{00000000-0005-0000-0000-000057000000}"/>
    <cellStyle name="20% - Énfasis5 2 3" xfId="89" xr:uid="{00000000-0005-0000-0000-000058000000}"/>
    <cellStyle name="20% - Énfasis5 3" xfId="90" xr:uid="{00000000-0005-0000-0000-000059000000}"/>
    <cellStyle name="20% - Énfasis5 3 2" xfId="91" xr:uid="{00000000-0005-0000-0000-00005A000000}"/>
    <cellStyle name="20% - Énfasis5 3 3" xfId="92" xr:uid="{00000000-0005-0000-0000-00005B000000}"/>
    <cellStyle name="20% - Énfasis5 4" xfId="93" xr:uid="{00000000-0005-0000-0000-00005C000000}"/>
    <cellStyle name="20% - Énfasis5 4 2" xfId="94" xr:uid="{00000000-0005-0000-0000-00005D000000}"/>
    <cellStyle name="20% - Énfasis5 4 3" xfId="95" xr:uid="{00000000-0005-0000-0000-00005E000000}"/>
    <cellStyle name="20% - Énfasis5 5" xfId="96" xr:uid="{00000000-0005-0000-0000-00005F000000}"/>
    <cellStyle name="20% - Énfasis5 5 2" xfId="97" xr:uid="{00000000-0005-0000-0000-000060000000}"/>
    <cellStyle name="20% - Énfasis5 5 3" xfId="98" xr:uid="{00000000-0005-0000-0000-000061000000}"/>
    <cellStyle name="20% - Énfasis5 6" xfId="99" xr:uid="{00000000-0005-0000-0000-000062000000}"/>
    <cellStyle name="20% - Énfasis5 6 2" xfId="100" xr:uid="{00000000-0005-0000-0000-000063000000}"/>
    <cellStyle name="20% - Énfasis5 6 3" xfId="101" xr:uid="{00000000-0005-0000-0000-000064000000}"/>
    <cellStyle name="20% - Énfasis5 7" xfId="102" xr:uid="{00000000-0005-0000-0000-000065000000}"/>
    <cellStyle name="20% - Énfasis5 7 2" xfId="103" xr:uid="{00000000-0005-0000-0000-000066000000}"/>
    <cellStyle name="20% - Énfasis5 7 3" xfId="104" xr:uid="{00000000-0005-0000-0000-000067000000}"/>
    <cellStyle name="20% - Énfasis5 8" xfId="105" xr:uid="{00000000-0005-0000-0000-000068000000}"/>
    <cellStyle name="20% - Énfasis5 8 2" xfId="106" xr:uid="{00000000-0005-0000-0000-000069000000}"/>
    <cellStyle name="20% - Énfasis5 8 3" xfId="107" xr:uid="{00000000-0005-0000-0000-00006A000000}"/>
    <cellStyle name="20% - Énfasis6 2" xfId="108" xr:uid="{00000000-0005-0000-0000-00006B000000}"/>
    <cellStyle name="20% - Énfasis6 2 2" xfId="109" xr:uid="{00000000-0005-0000-0000-00006C000000}"/>
    <cellStyle name="20% - Énfasis6 2 3" xfId="110" xr:uid="{00000000-0005-0000-0000-00006D000000}"/>
    <cellStyle name="20% - Énfasis6 3" xfId="111" xr:uid="{00000000-0005-0000-0000-00006E000000}"/>
    <cellStyle name="20% - Énfasis6 3 2" xfId="112" xr:uid="{00000000-0005-0000-0000-00006F000000}"/>
    <cellStyle name="20% - Énfasis6 3 3" xfId="113" xr:uid="{00000000-0005-0000-0000-000070000000}"/>
    <cellStyle name="20% - Énfasis6 4" xfId="114" xr:uid="{00000000-0005-0000-0000-000071000000}"/>
    <cellStyle name="20% - Énfasis6 4 2" xfId="115" xr:uid="{00000000-0005-0000-0000-000072000000}"/>
    <cellStyle name="20% - Énfasis6 4 3" xfId="116" xr:uid="{00000000-0005-0000-0000-000073000000}"/>
    <cellStyle name="20% - Énfasis6 5" xfId="117" xr:uid="{00000000-0005-0000-0000-000074000000}"/>
    <cellStyle name="20% - Énfasis6 5 2" xfId="118" xr:uid="{00000000-0005-0000-0000-000075000000}"/>
    <cellStyle name="20% - Énfasis6 5 3" xfId="119" xr:uid="{00000000-0005-0000-0000-000076000000}"/>
    <cellStyle name="20% - Énfasis6 6" xfId="120" xr:uid="{00000000-0005-0000-0000-000077000000}"/>
    <cellStyle name="20% - Énfasis6 6 2" xfId="121" xr:uid="{00000000-0005-0000-0000-000078000000}"/>
    <cellStyle name="20% - Énfasis6 6 3" xfId="122" xr:uid="{00000000-0005-0000-0000-000079000000}"/>
    <cellStyle name="20% - Énfasis6 7" xfId="123" xr:uid="{00000000-0005-0000-0000-00007A000000}"/>
    <cellStyle name="20% - Énfasis6 7 2" xfId="124" xr:uid="{00000000-0005-0000-0000-00007B000000}"/>
    <cellStyle name="20% - Énfasis6 7 3" xfId="125" xr:uid="{00000000-0005-0000-0000-00007C000000}"/>
    <cellStyle name="20% - Énfasis6 8" xfId="126" xr:uid="{00000000-0005-0000-0000-00007D000000}"/>
    <cellStyle name="20% - Énfasis6 8 2" xfId="127" xr:uid="{00000000-0005-0000-0000-00007E000000}"/>
    <cellStyle name="20% - Énfasis6 8 3" xfId="128" xr:uid="{00000000-0005-0000-0000-00007F000000}"/>
    <cellStyle name="40% - Énfasis1 2" xfId="129" xr:uid="{00000000-0005-0000-0000-000080000000}"/>
    <cellStyle name="40% - Énfasis1 2 2" xfId="130" xr:uid="{00000000-0005-0000-0000-000081000000}"/>
    <cellStyle name="40% - Énfasis1 2 3" xfId="131" xr:uid="{00000000-0005-0000-0000-000082000000}"/>
    <cellStyle name="40% - Énfasis1 3" xfId="132" xr:uid="{00000000-0005-0000-0000-000083000000}"/>
    <cellStyle name="40% - Énfasis1 3 2" xfId="133" xr:uid="{00000000-0005-0000-0000-000084000000}"/>
    <cellStyle name="40% - Énfasis1 3 3" xfId="134" xr:uid="{00000000-0005-0000-0000-000085000000}"/>
    <cellStyle name="40% - Énfasis1 4" xfId="135" xr:uid="{00000000-0005-0000-0000-000086000000}"/>
    <cellStyle name="40% - Énfasis1 4 2" xfId="136" xr:uid="{00000000-0005-0000-0000-000087000000}"/>
    <cellStyle name="40% - Énfasis1 4 3" xfId="137" xr:uid="{00000000-0005-0000-0000-000088000000}"/>
    <cellStyle name="40% - Énfasis1 5" xfId="138" xr:uid="{00000000-0005-0000-0000-000089000000}"/>
    <cellStyle name="40% - Énfasis1 5 2" xfId="139" xr:uid="{00000000-0005-0000-0000-00008A000000}"/>
    <cellStyle name="40% - Énfasis1 5 3" xfId="140" xr:uid="{00000000-0005-0000-0000-00008B000000}"/>
    <cellStyle name="40% - Énfasis1 6" xfId="141" xr:uid="{00000000-0005-0000-0000-00008C000000}"/>
    <cellStyle name="40% - Énfasis1 6 2" xfId="142" xr:uid="{00000000-0005-0000-0000-00008D000000}"/>
    <cellStyle name="40% - Énfasis1 6 3" xfId="143" xr:uid="{00000000-0005-0000-0000-00008E000000}"/>
    <cellStyle name="40% - Énfasis1 7" xfId="144" xr:uid="{00000000-0005-0000-0000-00008F000000}"/>
    <cellStyle name="40% - Énfasis1 7 2" xfId="145" xr:uid="{00000000-0005-0000-0000-000090000000}"/>
    <cellStyle name="40% - Énfasis1 7 3" xfId="146" xr:uid="{00000000-0005-0000-0000-000091000000}"/>
    <cellStyle name="40% - Énfasis1 8" xfId="147" xr:uid="{00000000-0005-0000-0000-000092000000}"/>
    <cellStyle name="40% - Énfasis1 8 2" xfId="148" xr:uid="{00000000-0005-0000-0000-000093000000}"/>
    <cellStyle name="40% - Énfasis1 8 3" xfId="149" xr:uid="{00000000-0005-0000-0000-000094000000}"/>
    <cellStyle name="40% - Énfasis2 2" xfId="150" xr:uid="{00000000-0005-0000-0000-000095000000}"/>
    <cellStyle name="40% - Énfasis2 2 2" xfId="151" xr:uid="{00000000-0005-0000-0000-000096000000}"/>
    <cellStyle name="40% - Énfasis2 2 3" xfId="152" xr:uid="{00000000-0005-0000-0000-000097000000}"/>
    <cellStyle name="40% - Énfasis2 3" xfId="153" xr:uid="{00000000-0005-0000-0000-000098000000}"/>
    <cellStyle name="40% - Énfasis2 3 2" xfId="154" xr:uid="{00000000-0005-0000-0000-000099000000}"/>
    <cellStyle name="40% - Énfasis2 3 3" xfId="155" xr:uid="{00000000-0005-0000-0000-00009A000000}"/>
    <cellStyle name="40% - Énfasis2 4" xfId="156" xr:uid="{00000000-0005-0000-0000-00009B000000}"/>
    <cellStyle name="40% - Énfasis2 4 2" xfId="157" xr:uid="{00000000-0005-0000-0000-00009C000000}"/>
    <cellStyle name="40% - Énfasis2 4 3" xfId="158" xr:uid="{00000000-0005-0000-0000-00009D000000}"/>
    <cellStyle name="40% - Énfasis2 5" xfId="159" xr:uid="{00000000-0005-0000-0000-00009E000000}"/>
    <cellStyle name="40% - Énfasis2 5 2" xfId="160" xr:uid="{00000000-0005-0000-0000-00009F000000}"/>
    <cellStyle name="40% - Énfasis2 5 3" xfId="161" xr:uid="{00000000-0005-0000-0000-0000A0000000}"/>
    <cellStyle name="40% - Énfasis2 6" xfId="162" xr:uid="{00000000-0005-0000-0000-0000A1000000}"/>
    <cellStyle name="40% - Énfasis2 6 2" xfId="163" xr:uid="{00000000-0005-0000-0000-0000A2000000}"/>
    <cellStyle name="40% - Énfasis2 6 3" xfId="164" xr:uid="{00000000-0005-0000-0000-0000A3000000}"/>
    <cellStyle name="40% - Énfasis2 7" xfId="165" xr:uid="{00000000-0005-0000-0000-0000A4000000}"/>
    <cellStyle name="40% - Énfasis2 7 2" xfId="166" xr:uid="{00000000-0005-0000-0000-0000A5000000}"/>
    <cellStyle name="40% - Énfasis2 7 3" xfId="167" xr:uid="{00000000-0005-0000-0000-0000A6000000}"/>
    <cellStyle name="40% - Énfasis2 8" xfId="168" xr:uid="{00000000-0005-0000-0000-0000A7000000}"/>
    <cellStyle name="40% - Énfasis2 8 2" xfId="169" xr:uid="{00000000-0005-0000-0000-0000A8000000}"/>
    <cellStyle name="40% - Énfasis2 8 3" xfId="170" xr:uid="{00000000-0005-0000-0000-0000A9000000}"/>
    <cellStyle name="40% - Énfasis3 2" xfId="171" xr:uid="{00000000-0005-0000-0000-0000AA000000}"/>
    <cellStyle name="40% - Énfasis3 2 2" xfId="172" xr:uid="{00000000-0005-0000-0000-0000AB000000}"/>
    <cellStyle name="40% - Énfasis3 2 3" xfId="173" xr:uid="{00000000-0005-0000-0000-0000AC000000}"/>
    <cellStyle name="40% - Énfasis3 3" xfId="174" xr:uid="{00000000-0005-0000-0000-0000AD000000}"/>
    <cellStyle name="40% - Énfasis3 3 2" xfId="175" xr:uid="{00000000-0005-0000-0000-0000AE000000}"/>
    <cellStyle name="40% - Énfasis3 3 3" xfId="176" xr:uid="{00000000-0005-0000-0000-0000AF000000}"/>
    <cellStyle name="40% - Énfasis3 4" xfId="177" xr:uid="{00000000-0005-0000-0000-0000B0000000}"/>
    <cellStyle name="40% - Énfasis3 4 2" xfId="178" xr:uid="{00000000-0005-0000-0000-0000B1000000}"/>
    <cellStyle name="40% - Énfasis3 4 3" xfId="179" xr:uid="{00000000-0005-0000-0000-0000B2000000}"/>
    <cellStyle name="40% - Énfasis3 5" xfId="180" xr:uid="{00000000-0005-0000-0000-0000B3000000}"/>
    <cellStyle name="40% - Énfasis3 5 2" xfId="181" xr:uid="{00000000-0005-0000-0000-0000B4000000}"/>
    <cellStyle name="40% - Énfasis3 5 3" xfId="182" xr:uid="{00000000-0005-0000-0000-0000B5000000}"/>
    <cellStyle name="40% - Énfasis3 6" xfId="183" xr:uid="{00000000-0005-0000-0000-0000B6000000}"/>
    <cellStyle name="40% - Énfasis3 6 2" xfId="184" xr:uid="{00000000-0005-0000-0000-0000B7000000}"/>
    <cellStyle name="40% - Énfasis3 6 3" xfId="185" xr:uid="{00000000-0005-0000-0000-0000B8000000}"/>
    <cellStyle name="40% - Énfasis3 7" xfId="186" xr:uid="{00000000-0005-0000-0000-0000B9000000}"/>
    <cellStyle name="40% - Énfasis3 7 2" xfId="187" xr:uid="{00000000-0005-0000-0000-0000BA000000}"/>
    <cellStyle name="40% - Énfasis3 7 3" xfId="188" xr:uid="{00000000-0005-0000-0000-0000BB000000}"/>
    <cellStyle name="40% - Énfasis3 8" xfId="189" xr:uid="{00000000-0005-0000-0000-0000BC000000}"/>
    <cellStyle name="40% - Énfasis3 8 2" xfId="190" xr:uid="{00000000-0005-0000-0000-0000BD000000}"/>
    <cellStyle name="40% - Énfasis3 8 3" xfId="191" xr:uid="{00000000-0005-0000-0000-0000BE000000}"/>
    <cellStyle name="40% - Énfasis4 2" xfId="192" xr:uid="{00000000-0005-0000-0000-0000BF000000}"/>
    <cellStyle name="40% - Énfasis4 2 2" xfId="193" xr:uid="{00000000-0005-0000-0000-0000C0000000}"/>
    <cellStyle name="40% - Énfasis4 2 3" xfId="194" xr:uid="{00000000-0005-0000-0000-0000C1000000}"/>
    <cellStyle name="40% - Énfasis4 3" xfId="195" xr:uid="{00000000-0005-0000-0000-0000C2000000}"/>
    <cellStyle name="40% - Énfasis4 3 2" xfId="196" xr:uid="{00000000-0005-0000-0000-0000C3000000}"/>
    <cellStyle name="40% - Énfasis4 3 3" xfId="197" xr:uid="{00000000-0005-0000-0000-0000C4000000}"/>
    <cellStyle name="40% - Énfasis4 4" xfId="198" xr:uid="{00000000-0005-0000-0000-0000C5000000}"/>
    <cellStyle name="40% - Énfasis4 4 2" xfId="199" xr:uid="{00000000-0005-0000-0000-0000C6000000}"/>
    <cellStyle name="40% - Énfasis4 4 3" xfId="200" xr:uid="{00000000-0005-0000-0000-0000C7000000}"/>
    <cellStyle name="40% - Énfasis4 5" xfId="201" xr:uid="{00000000-0005-0000-0000-0000C8000000}"/>
    <cellStyle name="40% - Énfasis4 5 2" xfId="202" xr:uid="{00000000-0005-0000-0000-0000C9000000}"/>
    <cellStyle name="40% - Énfasis4 5 3" xfId="203" xr:uid="{00000000-0005-0000-0000-0000CA000000}"/>
    <cellStyle name="40% - Énfasis4 6" xfId="204" xr:uid="{00000000-0005-0000-0000-0000CB000000}"/>
    <cellStyle name="40% - Énfasis4 6 2" xfId="205" xr:uid="{00000000-0005-0000-0000-0000CC000000}"/>
    <cellStyle name="40% - Énfasis4 6 3" xfId="206" xr:uid="{00000000-0005-0000-0000-0000CD000000}"/>
    <cellStyle name="40% - Énfasis4 7" xfId="207" xr:uid="{00000000-0005-0000-0000-0000CE000000}"/>
    <cellStyle name="40% - Énfasis4 7 2" xfId="208" xr:uid="{00000000-0005-0000-0000-0000CF000000}"/>
    <cellStyle name="40% - Énfasis4 7 3" xfId="209" xr:uid="{00000000-0005-0000-0000-0000D0000000}"/>
    <cellStyle name="40% - Énfasis4 8" xfId="210" xr:uid="{00000000-0005-0000-0000-0000D1000000}"/>
    <cellStyle name="40% - Énfasis4 8 2" xfId="211" xr:uid="{00000000-0005-0000-0000-0000D2000000}"/>
    <cellStyle name="40% - Énfasis4 8 3" xfId="212" xr:uid="{00000000-0005-0000-0000-0000D3000000}"/>
    <cellStyle name="40% - Énfasis5 2" xfId="213" xr:uid="{00000000-0005-0000-0000-0000D4000000}"/>
    <cellStyle name="40% - Énfasis5 2 2" xfId="214" xr:uid="{00000000-0005-0000-0000-0000D5000000}"/>
    <cellStyle name="40% - Énfasis5 2 3" xfId="215" xr:uid="{00000000-0005-0000-0000-0000D6000000}"/>
    <cellStyle name="40% - Énfasis5 3" xfId="216" xr:uid="{00000000-0005-0000-0000-0000D7000000}"/>
    <cellStyle name="40% - Énfasis5 3 2" xfId="217" xr:uid="{00000000-0005-0000-0000-0000D8000000}"/>
    <cellStyle name="40% - Énfasis5 3 3" xfId="218" xr:uid="{00000000-0005-0000-0000-0000D9000000}"/>
    <cellStyle name="40% - Énfasis5 4" xfId="219" xr:uid="{00000000-0005-0000-0000-0000DA000000}"/>
    <cellStyle name="40% - Énfasis5 4 2" xfId="220" xr:uid="{00000000-0005-0000-0000-0000DB000000}"/>
    <cellStyle name="40% - Énfasis5 4 3" xfId="221" xr:uid="{00000000-0005-0000-0000-0000DC000000}"/>
    <cellStyle name="40% - Énfasis5 5" xfId="222" xr:uid="{00000000-0005-0000-0000-0000DD000000}"/>
    <cellStyle name="40% - Énfasis5 5 2" xfId="223" xr:uid="{00000000-0005-0000-0000-0000DE000000}"/>
    <cellStyle name="40% - Énfasis5 5 3" xfId="224" xr:uid="{00000000-0005-0000-0000-0000DF000000}"/>
    <cellStyle name="40% - Énfasis5 6" xfId="225" xr:uid="{00000000-0005-0000-0000-0000E0000000}"/>
    <cellStyle name="40% - Énfasis5 6 2" xfId="226" xr:uid="{00000000-0005-0000-0000-0000E1000000}"/>
    <cellStyle name="40% - Énfasis5 6 3" xfId="227" xr:uid="{00000000-0005-0000-0000-0000E2000000}"/>
    <cellStyle name="40% - Énfasis5 7" xfId="228" xr:uid="{00000000-0005-0000-0000-0000E3000000}"/>
    <cellStyle name="40% - Énfasis5 7 2" xfId="229" xr:uid="{00000000-0005-0000-0000-0000E4000000}"/>
    <cellStyle name="40% - Énfasis5 7 3" xfId="230" xr:uid="{00000000-0005-0000-0000-0000E5000000}"/>
    <cellStyle name="40% - Énfasis5 8" xfId="231" xr:uid="{00000000-0005-0000-0000-0000E6000000}"/>
    <cellStyle name="40% - Énfasis5 8 2" xfId="232" xr:uid="{00000000-0005-0000-0000-0000E7000000}"/>
    <cellStyle name="40% - Énfasis5 8 3" xfId="233" xr:uid="{00000000-0005-0000-0000-0000E8000000}"/>
    <cellStyle name="40% - Énfasis6 2" xfId="234" xr:uid="{00000000-0005-0000-0000-0000E9000000}"/>
    <cellStyle name="40% - Énfasis6 2 2" xfId="235" xr:uid="{00000000-0005-0000-0000-0000EA000000}"/>
    <cellStyle name="40% - Énfasis6 2 3" xfId="236" xr:uid="{00000000-0005-0000-0000-0000EB000000}"/>
    <cellStyle name="40% - Énfasis6 3" xfId="237" xr:uid="{00000000-0005-0000-0000-0000EC000000}"/>
    <cellStyle name="40% - Énfasis6 3 2" xfId="238" xr:uid="{00000000-0005-0000-0000-0000ED000000}"/>
    <cellStyle name="40% - Énfasis6 3 3" xfId="239" xr:uid="{00000000-0005-0000-0000-0000EE000000}"/>
    <cellStyle name="40% - Énfasis6 4" xfId="240" xr:uid="{00000000-0005-0000-0000-0000EF000000}"/>
    <cellStyle name="40% - Énfasis6 4 2" xfId="241" xr:uid="{00000000-0005-0000-0000-0000F0000000}"/>
    <cellStyle name="40% - Énfasis6 4 3" xfId="242" xr:uid="{00000000-0005-0000-0000-0000F1000000}"/>
    <cellStyle name="40% - Énfasis6 5" xfId="243" xr:uid="{00000000-0005-0000-0000-0000F2000000}"/>
    <cellStyle name="40% - Énfasis6 5 2" xfId="244" xr:uid="{00000000-0005-0000-0000-0000F3000000}"/>
    <cellStyle name="40% - Énfasis6 5 3" xfId="245" xr:uid="{00000000-0005-0000-0000-0000F4000000}"/>
    <cellStyle name="40% - Énfasis6 6" xfId="246" xr:uid="{00000000-0005-0000-0000-0000F5000000}"/>
    <cellStyle name="40% - Énfasis6 6 2" xfId="247" xr:uid="{00000000-0005-0000-0000-0000F6000000}"/>
    <cellStyle name="40% - Énfasis6 6 3" xfId="248" xr:uid="{00000000-0005-0000-0000-0000F7000000}"/>
    <cellStyle name="40% - Énfasis6 7" xfId="249" xr:uid="{00000000-0005-0000-0000-0000F8000000}"/>
    <cellStyle name="40% - Énfasis6 7 2" xfId="250" xr:uid="{00000000-0005-0000-0000-0000F9000000}"/>
    <cellStyle name="40% - Énfasis6 7 3" xfId="251" xr:uid="{00000000-0005-0000-0000-0000FA000000}"/>
    <cellStyle name="40% - Énfasis6 8" xfId="252" xr:uid="{00000000-0005-0000-0000-0000FB000000}"/>
    <cellStyle name="40% - Énfasis6 8 2" xfId="253" xr:uid="{00000000-0005-0000-0000-0000FC000000}"/>
    <cellStyle name="40% - Énfasis6 8 3" xfId="254" xr:uid="{00000000-0005-0000-0000-0000FD000000}"/>
    <cellStyle name="60% - Énfasis1 2" xfId="255" xr:uid="{00000000-0005-0000-0000-0000FE000000}"/>
    <cellStyle name="60% - Énfasis1 3" xfId="256" xr:uid="{00000000-0005-0000-0000-0000FF000000}"/>
    <cellStyle name="60% - Énfasis1 4" xfId="257" xr:uid="{00000000-0005-0000-0000-000000010000}"/>
    <cellStyle name="60% - Énfasis1 5" xfId="258" xr:uid="{00000000-0005-0000-0000-000001010000}"/>
    <cellStyle name="60% - Énfasis1 6" xfId="259" xr:uid="{00000000-0005-0000-0000-000002010000}"/>
    <cellStyle name="60% - Énfasis1 7" xfId="260" xr:uid="{00000000-0005-0000-0000-000003010000}"/>
    <cellStyle name="60% - Énfasis1 8" xfId="261" xr:uid="{00000000-0005-0000-0000-000004010000}"/>
    <cellStyle name="60% - Énfasis2 2" xfId="262" xr:uid="{00000000-0005-0000-0000-000005010000}"/>
    <cellStyle name="60% - Énfasis2 3" xfId="263" xr:uid="{00000000-0005-0000-0000-000006010000}"/>
    <cellStyle name="60% - Énfasis2 4" xfId="264" xr:uid="{00000000-0005-0000-0000-000007010000}"/>
    <cellStyle name="60% - Énfasis2 5" xfId="265" xr:uid="{00000000-0005-0000-0000-000008010000}"/>
    <cellStyle name="60% - Énfasis2 6" xfId="266" xr:uid="{00000000-0005-0000-0000-000009010000}"/>
    <cellStyle name="60% - Énfasis2 7" xfId="267" xr:uid="{00000000-0005-0000-0000-00000A010000}"/>
    <cellStyle name="60% - Énfasis2 8" xfId="268" xr:uid="{00000000-0005-0000-0000-00000B010000}"/>
    <cellStyle name="60% - Énfasis3 2" xfId="269" xr:uid="{00000000-0005-0000-0000-00000C010000}"/>
    <cellStyle name="60% - Énfasis3 3" xfId="270" xr:uid="{00000000-0005-0000-0000-00000D010000}"/>
    <cellStyle name="60% - Énfasis3 4" xfId="271" xr:uid="{00000000-0005-0000-0000-00000E010000}"/>
    <cellStyle name="60% - Énfasis3 5" xfId="272" xr:uid="{00000000-0005-0000-0000-00000F010000}"/>
    <cellStyle name="60% - Énfasis3 6" xfId="273" xr:uid="{00000000-0005-0000-0000-000010010000}"/>
    <cellStyle name="60% - Énfasis3 7" xfId="274" xr:uid="{00000000-0005-0000-0000-000011010000}"/>
    <cellStyle name="60% - Énfasis3 8" xfId="275" xr:uid="{00000000-0005-0000-0000-000012010000}"/>
    <cellStyle name="60% - Énfasis4 2" xfId="276" xr:uid="{00000000-0005-0000-0000-000013010000}"/>
    <cellStyle name="60% - Énfasis4 3" xfId="277" xr:uid="{00000000-0005-0000-0000-000014010000}"/>
    <cellStyle name="60% - Énfasis4 4" xfId="278" xr:uid="{00000000-0005-0000-0000-000015010000}"/>
    <cellStyle name="60% - Énfasis4 5" xfId="279" xr:uid="{00000000-0005-0000-0000-000016010000}"/>
    <cellStyle name="60% - Énfasis4 6" xfId="280" xr:uid="{00000000-0005-0000-0000-000017010000}"/>
    <cellStyle name="60% - Énfasis4 7" xfId="281" xr:uid="{00000000-0005-0000-0000-000018010000}"/>
    <cellStyle name="60% - Énfasis4 8" xfId="282" xr:uid="{00000000-0005-0000-0000-000019010000}"/>
    <cellStyle name="60% - Énfasis5 2" xfId="283" xr:uid="{00000000-0005-0000-0000-00001A010000}"/>
    <cellStyle name="60% - Énfasis5 3" xfId="284" xr:uid="{00000000-0005-0000-0000-00001B010000}"/>
    <cellStyle name="60% - Énfasis5 4" xfId="285" xr:uid="{00000000-0005-0000-0000-00001C010000}"/>
    <cellStyle name="60% - Énfasis5 5" xfId="286" xr:uid="{00000000-0005-0000-0000-00001D010000}"/>
    <cellStyle name="60% - Énfasis5 6" xfId="287" xr:uid="{00000000-0005-0000-0000-00001E010000}"/>
    <cellStyle name="60% - Énfasis5 7" xfId="288" xr:uid="{00000000-0005-0000-0000-00001F010000}"/>
    <cellStyle name="60% - Énfasis5 8" xfId="289" xr:uid="{00000000-0005-0000-0000-000020010000}"/>
    <cellStyle name="60% - Énfasis6 2" xfId="290" xr:uid="{00000000-0005-0000-0000-000021010000}"/>
    <cellStyle name="60% - Énfasis6 3" xfId="291" xr:uid="{00000000-0005-0000-0000-000022010000}"/>
    <cellStyle name="60% - Énfasis6 4" xfId="292" xr:uid="{00000000-0005-0000-0000-000023010000}"/>
    <cellStyle name="60% - Énfasis6 5" xfId="293" xr:uid="{00000000-0005-0000-0000-000024010000}"/>
    <cellStyle name="60% - Énfasis6 6" xfId="294" xr:uid="{00000000-0005-0000-0000-000025010000}"/>
    <cellStyle name="60% - Énfasis6 7" xfId="295" xr:uid="{00000000-0005-0000-0000-000026010000}"/>
    <cellStyle name="60% - Énfasis6 8" xfId="296" xr:uid="{00000000-0005-0000-0000-000027010000}"/>
    <cellStyle name="Buena 2" xfId="297" xr:uid="{00000000-0005-0000-0000-000028010000}"/>
    <cellStyle name="Buena 3" xfId="298" xr:uid="{00000000-0005-0000-0000-000029010000}"/>
    <cellStyle name="Buena 4" xfId="299" xr:uid="{00000000-0005-0000-0000-00002A010000}"/>
    <cellStyle name="Buena 5" xfId="300" xr:uid="{00000000-0005-0000-0000-00002B010000}"/>
    <cellStyle name="Buena 6" xfId="301" xr:uid="{00000000-0005-0000-0000-00002C010000}"/>
    <cellStyle name="Buena 7" xfId="302" xr:uid="{00000000-0005-0000-0000-00002D010000}"/>
    <cellStyle name="Buena 8" xfId="303" xr:uid="{00000000-0005-0000-0000-00002E010000}"/>
    <cellStyle name="Cálculo 2" xfId="304" xr:uid="{00000000-0005-0000-0000-00002F010000}"/>
    <cellStyle name="Cálculo 3" xfId="305" xr:uid="{00000000-0005-0000-0000-000030010000}"/>
    <cellStyle name="Cálculo 4" xfId="306" xr:uid="{00000000-0005-0000-0000-000031010000}"/>
    <cellStyle name="Cálculo 5" xfId="307" xr:uid="{00000000-0005-0000-0000-000032010000}"/>
    <cellStyle name="Cálculo 6" xfId="308" xr:uid="{00000000-0005-0000-0000-000033010000}"/>
    <cellStyle name="Cálculo 7" xfId="309" xr:uid="{00000000-0005-0000-0000-000034010000}"/>
    <cellStyle name="Cálculo 8" xfId="310" xr:uid="{00000000-0005-0000-0000-000035010000}"/>
    <cellStyle name="Celda de comprobación 2" xfId="311" xr:uid="{00000000-0005-0000-0000-000036010000}"/>
    <cellStyle name="Celda de comprobación 3" xfId="312" xr:uid="{00000000-0005-0000-0000-000037010000}"/>
    <cellStyle name="Celda de comprobación 4" xfId="313" xr:uid="{00000000-0005-0000-0000-000038010000}"/>
    <cellStyle name="Celda de comprobación 5" xfId="314" xr:uid="{00000000-0005-0000-0000-000039010000}"/>
    <cellStyle name="Celda de comprobación 6" xfId="315" xr:uid="{00000000-0005-0000-0000-00003A010000}"/>
    <cellStyle name="Celda de comprobación 7" xfId="316" xr:uid="{00000000-0005-0000-0000-00003B010000}"/>
    <cellStyle name="Celda de comprobación 8" xfId="317" xr:uid="{00000000-0005-0000-0000-00003C010000}"/>
    <cellStyle name="Celda vinculada 2" xfId="318" xr:uid="{00000000-0005-0000-0000-00003D010000}"/>
    <cellStyle name="Celda vinculada 3" xfId="319" xr:uid="{00000000-0005-0000-0000-00003E010000}"/>
    <cellStyle name="Celda vinculada 4" xfId="320" xr:uid="{00000000-0005-0000-0000-00003F010000}"/>
    <cellStyle name="Celda vinculada 5" xfId="321" xr:uid="{00000000-0005-0000-0000-000040010000}"/>
    <cellStyle name="Celda vinculada 6" xfId="322" xr:uid="{00000000-0005-0000-0000-000041010000}"/>
    <cellStyle name="Celda vinculada 7" xfId="323" xr:uid="{00000000-0005-0000-0000-000042010000}"/>
    <cellStyle name="Celda vinculada 8" xfId="324" xr:uid="{00000000-0005-0000-0000-000043010000}"/>
    <cellStyle name="Comma_Calendario 2003" xfId="325" xr:uid="{00000000-0005-0000-0000-000044010000}"/>
    <cellStyle name="Encabezado 4 2" xfId="326" xr:uid="{00000000-0005-0000-0000-000045010000}"/>
    <cellStyle name="Encabezado 4 3" xfId="327" xr:uid="{00000000-0005-0000-0000-000046010000}"/>
    <cellStyle name="Encabezado 4 4" xfId="328" xr:uid="{00000000-0005-0000-0000-000047010000}"/>
    <cellStyle name="Encabezado 4 5" xfId="329" xr:uid="{00000000-0005-0000-0000-000048010000}"/>
    <cellStyle name="Encabezado 4 6" xfId="330" xr:uid="{00000000-0005-0000-0000-000049010000}"/>
    <cellStyle name="Encabezado 4 7" xfId="331" xr:uid="{00000000-0005-0000-0000-00004A010000}"/>
    <cellStyle name="Encabezado 4 8" xfId="332" xr:uid="{00000000-0005-0000-0000-00004B010000}"/>
    <cellStyle name="Énfasis1 2" xfId="333" xr:uid="{00000000-0005-0000-0000-00004C010000}"/>
    <cellStyle name="Énfasis1 3" xfId="334" xr:uid="{00000000-0005-0000-0000-00004D010000}"/>
    <cellStyle name="Énfasis1 4" xfId="335" xr:uid="{00000000-0005-0000-0000-00004E010000}"/>
    <cellStyle name="Énfasis1 5" xfId="336" xr:uid="{00000000-0005-0000-0000-00004F010000}"/>
    <cellStyle name="Énfasis1 6" xfId="337" xr:uid="{00000000-0005-0000-0000-000050010000}"/>
    <cellStyle name="Énfasis1 7" xfId="338" xr:uid="{00000000-0005-0000-0000-000051010000}"/>
    <cellStyle name="Énfasis1 8" xfId="339" xr:uid="{00000000-0005-0000-0000-000052010000}"/>
    <cellStyle name="Énfasis2 2" xfId="340" xr:uid="{00000000-0005-0000-0000-000053010000}"/>
    <cellStyle name="Énfasis2 3" xfId="341" xr:uid="{00000000-0005-0000-0000-000054010000}"/>
    <cellStyle name="Énfasis2 4" xfId="342" xr:uid="{00000000-0005-0000-0000-000055010000}"/>
    <cellStyle name="Énfasis2 5" xfId="343" xr:uid="{00000000-0005-0000-0000-000056010000}"/>
    <cellStyle name="Énfasis2 6" xfId="344" xr:uid="{00000000-0005-0000-0000-000057010000}"/>
    <cellStyle name="Énfasis2 7" xfId="345" xr:uid="{00000000-0005-0000-0000-000058010000}"/>
    <cellStyle name="Énfasis2 8" xfId="346" xr:uid="{00000000-0005-0000-0000-000059010000}"/>
    <cellStyle name="Énfasis3 2" xfId="347" xr:uid="{00000000-0005-0000-0000-00005A010000}"/>
    <cellStyle name="Énfasis3 3" xfId="348" xr:uid="{00000000-0005-0000-0000-00005B010000}"/>
    <cellStyle name="Énfasis3 4" xfId="349" xr:uid="{00000000-0005-0000-0000-00005C010000}"/>
    <cellStyle name="Énfasis3 5" xfId="350" xr:uid="{00000000-0005-0000-0000-00005D010000}"/>
    <cellStyle name="Énfasis3 6" xfId="351" xr:uid="{00000000-0005-0000-0000-00005E010000}"/>
    <cellStyle name="Énfasis3 7" xfId="352" xr:uid="{00000000-0005-0000-0000-00005F010000}"/>
    <cellStyle name="Énfasis3 8" xfId="353" xr:uid="{00000000-0005-0000-0000-000060010000}"/>
    <cellStyle name="Énfasis4 2" xfId="354" xr:uid="{00000000-0005-0000-0000-000061010000}"/>
    <cellStyle name="Énfasis4 3" xfId="355" xr:uid="{00000000-0005-0000-0000-000062010000}"/>
    <cellStyle name="Énfasis4 4" xfId="356" xr:uid="{00000000-0005-0000-0000-000063010000}"/>
    <cellStyle name="Énfasis4 5" xfId="357" xr:uid="{00000000-0005-0000-0000-000064010000}"/>
    <cellStyle name="Énfasis4 6" xfId="358" xr:uid="{00000000-0005-0000-0000-000065010000}"/>
    <cellStyle name="Énfasis4 7" xfId="359" xr:uid="{00000000-0005-0000-0000-000066010000}"/>
    <cellStyle name="Énfasis4 8" xfId="360" xr:uid="{00000000-0005-0000-0000-000067010000}"/>
    <cellStyle name="Énfasis5 2" xfId="361" xr:uid="{00000000-0005-0000-0000-000068010000}"/>
    <cellStyle name="Énfasis5 3" xfId="362" xr:uid="{00000000-0005-0000-0000-000069010000}"/>
    <cellStyle name="Énfasis5 4" xfId="363" xr:uid="{00000000-0005-0000-0000-00006A010000}"/>
    <cellStyle name="Énfasis5 5" xfId="364" xr:uid="{00000000-0005-0000-0000-00006B010000}"/>
    <cellStyle name="Énfasis5 6" xfId="365" xr:uid="{00000000-0005-0000-0000-00006C010000}"/>
    <cellStyle name="Énfasis5 7" xfId="366" xr:uid="{00000000-0005-0000-0000-00006D010000}"/>
    <cellStyle name="Énfasis5 8" xfId="367" xr:uid="{00000000-0005-0000-0000-00006E010000}"/>
    <cellStyle name="Énfasis6 2" xfId="368" xr:uid="{00000000-0005-0000-0000-00006F010000}"/>
    <cellStyle name="Énfasis6 3" xfId="369" xr:uid="{00000000-0005-0000-0000-000070010000}"/>
    <cellStyle name="Énfasis6 4" xfId="370" xr:uid="{00000000-0005-0000-0000-000071010000}"/>
    <cellStyle name="Énfasis6 5" xfId="371" xr:uid="{00000000-0005-0000-0000-000072010000}"/>
    <cellStyle name="Énfasis6 6" xfId="372" xr:uid="{00000000-0005-0000-0000-000073010000}"/>
    <cellStyle name="Énfasis6 7" xfId="373" xr:uid="{00000000-0005-0000-0000-000074010000}"/>
    <cellStyle name="Énfasis6 8" xfId="374" xr:uid="{00000000-0005-0000-0000-000075010000}"/>
    <cellStyle name="Entrada 2" xfId="375" xr:uid="{00000000-0005-0000-0000-000076010000}"/>
    <cellStyle name="Entrada 3" xfId="376" xr:uid="{00000000-0005-0000-0000-000077010000}"/>
    <cellStyle name="Entrada 4" xfId="377" xr:uid="{00000000-0005-0000-0000-000078010000}"/>
    <cellStyle name="Entrada 5" xfId="378" xr:uid="{00000000-0005-0000-0000-000079010000}"/>
    <cellStyle name="Entrada 6" xfId="379" xr:uid="{00000000-0005-0000-0000-00007A010000}"/>
    <cellStyle name="Entrada 7" xfId="380" xr:uid="{00000000-0005-0000-0000-00007B010000}"/>
    <cellStyle name="Entrada 8" xfId="381" xr:uid="{00000000-0005-0000-0000-00007C010000}"/>
    <cellStyle name="Estilo 1" xfId="382" xr:uid="{00000000-0005-0000-0000-00007D010000}"/>
    <cellStyle name="Euro" xfId="383" xr:uid="{00000000-0005-0000-0000-00007E010000}"/>
    <cellStyle name="Heading" xfId="384" xr:uid="{00000000-0005-0000-0000-00007F010000}"/>
    <cellStyle name="Hipervínculo 2" xfId="385" xr:uid="{00000000-0005-0000-0000-000080010000}"/>
    <cellStyle name="Hipervínculo 3" xfId="386" xr:uid="{00000000-0005-0000-0000-000081010000}"/>
    <cellStyle name="Incorrecto 2" xfId="387" xr:uid="{00000000-0005-0000-0000-000082010000}"/>
    <cellStyle name="Incorrecto 3" xfId="388" xr:uid="{00000000-0005-0000-0000-000083010000}"/>
    <cellStyle name="Incorrecto 4" xfId="389" xr:uid="{00000000-0005-0000-0000-000084010000}"/>
    <cellStyle name="Incorrecto 5" xfId="390" xr:uid="{00000000-0005-0000-0000-000085010000}"/>
    <cellStyle name="Incorrecto 6" xfId="391" xr:uid="{00000000-0005-0000-0000-000086010000}"/>
    <cellStyle name="Incorrecto 7" xfId="392" xr:uid="{00000000-0005-0000-0000-000087010000}"/>
    <cellStyle name="Incorrecto 8" xfId="393" xr:uid="{00000000-0005-0000-0000-000088010000}"/>
    <cellStyle name="Linea horizontal" xfId="394" xr:uid="{00000000-0005-0000-0000-000089010000}"/>
    <cellStyle name="Millares 10" xfId="395" xr:uid="{00000000-0005-0000-0000-00008A010000}"/>
    <cellStyle name="Millares 11" xfId="396" xr:uid="{00000000-0005-0000-0000-00008B010000}"/>
    <cellStyle name="Millares 2" xfId="397" xr:uid="{00000000-0005-0000-0000-00008C010000}"/>
    <cellStyle name="Millares 2 2" xfId="398" xr:uid="{00000000-0005-0000-0000-00008D010000}"/>
    <cellStyle name="Millares 2 3" xfId="399" xr:uid="{00000000-0005-0000-0000-00008E010000}"/>
    <cellStyle name="Millares 2 3 2" xfId="400" xr:uid="{00000000-0005-0000-0000-00008F010000}"/>
    <cellStyle name="Millares 2 4" xfId="401" xr:uid="{00000000-0005-0000-0000-000090010000}"/>
    <cellStyle name="Millares 2 4 2" xfId="402" xr:uid="{00000000-0005-0000-0000-000091010000}"/>
    <cellStyle name="Millares 2 5" xfId="403" xr:uid="{00000000-0005-0000-0000-000092010000}"/>
    <cellStyle name="Millares 3" xfId="404" xr:uid="{00000000-0005-0000-0000-000093010000}"/>
    <cellStyle name="Millares 3 2" xfId="405" xr:uid="{00000000-0005-0000-0000-000094010000}"/>
    <cellStyle name="Millares 4" xfId="406" xr:uid="{00000000-0005-0000-0000-000095010000}"/>
    <cellStyle name="Millares 4 2" xfId="407" xr:uid="{00000000-0005-0000-0000-000096010000}"/>
    <cellStyle name="Millares 5" xfId="408" xr:uid="{00000000-0005-0000-0000-000097010000}"/>
    <cellStyle name="Millares 5 2" xfId="409" xr:uid="{00000000-0005-0000-0000-000098010000}"/>
    <cellStyle name="Millares 5 3" xfId="410" xr:uid="{00000000-0005-0000-0000-000099010000}"/>
    <cellStyle name="Millares 6" xfId="411" xr:uid="{00000000-0005-0000-0000-00009A010000}"/>
    <cellStyle name="Millares 6 2" xfId="412" xr:uid="{00000000-0005-0000-0000-00009B010000}"/>
    <cellStyle name="Millares 6 3" xfId="413" xr:uid="{00000000-0005-0000-0000-00009C010000}"/>
    <cellStyle name="Millares 6 3 2" xfId="414" xr:uid="{00000000-0005-0000-0000-00009D010000}"/>
    <cellStyle name="Millares 7" xfId="415" xr:uid="{00000000-0005-0000-0000-00009E010000}"/>
    <cellStyle name="Millares 8" xfId="416" xr:uid="{00000000-0005-0000-0000-00009F010000}"/>
    <cellStyle name="Millares 9" xfId="417" xr:uid="{00000000-0005-0000-0000-0000A0010000}"/>
    <cellStyle name="Moneda 2" xfId="418" xr:uid="{00000000-0005-0000-0000-0000A1010000}"/>
    <cellStyle name="Neutral 2" xfId="419" xr:uid="{00000000-0005-0000-0000-0000A2010000}"/>
    <cellStyle name="Neutral 3" xfId="420" xr:uid="{00000000-0005-0000-0000-0000A3010000}"/>
    <cellStyle name="Neutral 4" xfId="421" xr:uid="{00000000-0005-0000-0000-0000A4010000}"/>
    <cellStyle name="Neutral 5" xfId="422" xr:uid="{00000000-0005-0000-0000-0000A5010000}"/>
    <cellStyle name="Neutral 6" xfId="423" xr:uid="{00000000-0005-0000-0000-0000A6010000}"/>
    <cellStyle name="Neutral 7" xfId="424" xr:uid="{00000000-0005-0000-0000-0000A7010000}"/>
    <cellStyle name="Neutral 8" xfId="425" xr:uid="{00000000-0005-0000-0000-0000A8010000}"/>
    <cellStyle name="Normal" xfId="0" builtinId="0"/>
    <cellStyle name="Normal - Modelo1" xfId="426" xr:uid="{00000000-0005-0000-0000-0000AA010000}"/>
    <cellStyle name="Normal - Modelo2" xfId="427" xr:uid="{00000000-0005-0000-0000-0000AB010000}"/>
    <cellStyle name="Normal - Modelo3" xfId="428" xr:uid="{00000000-0005-0000-0000-0000AC010000}"/>
    <cellStyle name="Normal 10" xfId="429" xr:uid="{00000000-0005-0000-0000-0000AD010000}"/>
    <cellStyle name="Normal 10 2" xfId="430" xr:uid="{00000000-0005-0000-0000-0000AE010000}"/>
    <cellStyle name="Normal 11" xfId="431" xr:uid="{00000000-0005-0000-0000-0000AF010000}"/>
    <cellStyle name="Normal 11 2" xfId="432" xr:uid="{00000000-0005-0000-0000-0000B0010000}"/>
    <cellStyle name="Normal 11 2 2" xfId="433" xr:uid="{00000000-0005-0000-0000-0000B1010000}"/>
    <cellStyle name="Normal 12" xfId="434" xr:uid="{00000000-0005-0000-0000-0000B2010000}"/>
    <cellStyle name="Normal 12 2" xfId="435" xr:uid="{00000000-0005-0000-0000-0000B3010000}"/>
    <cellStyle name="Normal 13" xfId="436" xr:uid="{00000000-0005-0000-0000-0000B4010000}"/>
    <cellStyle name="Normal 13 2" xfId="437" xr:uid="{00000000-0005-0000-0000-0000B5010000}"/>
    <cellStyle name="Normal 14" xfId="438" xr:uid="{00000000-0005-0000-0000-0000B6010000}"/>
    <cellStyle name="Normal 14 2" xfId="439" xr:uid="{00000000-0005-0000-0000-0000B7010000}"/>
    <cellStyle name="Normal 15" xfId="440" xr:uid="{00000000-0005-0000-0000-0000B8010000}"/>
    <cellStyle name="Normal 15 2" xfId="441" xr:uid="{00000000-0005-0000-0000-0000B9010000}"/>
    <cellStyle name="Normal 16" xfId="442" xr:uid="{00000000-0005-0000-0000-0000BA010000}"/>
    <cellStyle name="Normal 16 2" xfId="443" xr:uid="{00000000-0005-0000-0000-0000BB010000}"/>
    <cellStyle name="Normal 17" xfId="444" xr:uid="{00000000-0005-0000-0000-0000BC010000}"/>
    <cellStyle name="Normal 17 2" xfId="445" xr:uid="{00000000-0005-0000-0000-0000BD010000}"/>
    <cellStyle name="Normal 18" xfId="446" xr:uid="{00000000-0005-0000-0000-0000BE010000}"/>
    <cellStyle name="Normal 18 2" xfId="447" xr:uid="{00000000-0005-0000-0000-0000BF010000}"/>
    <cellStyle name="Normal 19" xfId="448" xr:uid="{00000000-0005-0000-0000-0000C0010000}"/>
    <cellStyle name="Normal 2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2 2" xfId="452" xr:uid="{00000000-0005-0000-0000-0000C4010000}"/>
    <cellStyle name="Normal 2 2 3" xfId="453" xr:uid="{00000000-0005-0000-0000-0000C5010000}"/>
    <cellStyle name="Normal 2 3" xfId="454" xr:uid="{00000000-0005-0000-0000-0000C6010000}"/>
    <cellStyle name="Normal 2 3 2" xfId="455" xr:uid="{00000000-0005-0000-0000-0000C7010000}"/>
    <cellStyle name="Normal 2 4" xfId="456" xr:uid="{00000000-0005-0000-0000-0000C8010000}"/>
    <cellStyle name="Normal 2 4 2" xfId="457" xr:uid="{00000000-0005-0000-0000-0000C9010000}"/>
    <cellStyle name="Normal 2 4 2 2" xfId="458" xr:uid="{00000000-0005-0000-0000-0000CA010000}"/>
    <cellStyle name="Normal 2 4 3" xfId="459" xr:uid="{00000000-0005-0000-0000-0000CB010000}"/>
    <cellStyle name="Normal 2 4 4" xfId="460" xr:uid="{00000000-0005-0000-0000-0000CC010000}"/>
    <cellStyle name="Normal 2 5" xfId="461" xr:uid="{00000000-0005-0000-0000-0000CD010000}"/>
    <cellStyle name="Normal 2 6" xfId="462" xr:uid="{00000000-0005-0000-0000-0000CE010000}"/>
    <cellStyle name="Normal 2 7" xfId="463" xr:uid="{00000000-0005-0000-0000-0000CF010000}"/>
    <cellStyle name="Normal 2_Prioritarios 2010-Nominal (2)" xfId="464" xr:uid="{00000000-0005-0000-0000-0000D0010000}"/>
    <cellStyle name="Normal 20" xfId="465" xr:uid="{00000000-0005-0000-0000-0000D1010000}"/>
    <cellStyle name="Normal 20 2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3" xfId="471" xr:uid="{00000000-0005-0000-0000-0000D7010000}"/>
    <cellStyle name="Normal 23 2" xfId="472" xr:uid="{00000000-0005-0000-0000-0000D8010000}"/>
    <cellStyle name="Normal 24" xfId="473" xr:uid="{00000000-0005-0000-0000-0000D9010000}"/>
    <cellStyle name="Normal 24 2" xfId="474" xr:uid="{00000000-0005-0000-0000-0000DA010000}"/>
    <cellStyle name="Normal 25" xfId="475" xr:uid="{00000000-0005-0000-0000-0000DB010000}"/>
    <cellStyle name="Normal 25 2" xfId="476" xr:uid="{00000000-0005-0000-0000-0000DC010000}"/>
    <cellStyle name="Normal 26" xfId="477" xr:uid="{00000000-0005-0000-0000-0000DD010000}"/>
    <cellStyle name="Normal 26 2" xfId="478" xr:uid="{00000000-0005-0000-0000-0000DE010000}"/>
    <cellStyle name="Normal 27" xfId="479" xr:uid="{00000000-0005-0000-0000-0000DF010000}"/>
    <cellStyle name="Normal 27 2" xfId="480" xr:uid="{00000000-0005-0000-0000-0000E0010000}"/>
    <cellStyle name="Normal 28" xfId="481" xr:uid="{00000000-0005-0000-0000-0000E1010000}"/>
    <cellStyle name="Normal 28 2" xfId="482" xr:uid="{00000000-0005-0000-0000-0000E2010000}"/>
    <cellStyle name="Normal 29" xfId="483" xr:uid="{00000000-0005-0000-0000-0000E3010000}"/>
    <cellStyle name="Normal 29 2" xfId="484" xr:uid="{00000000-0005-0000-0000-0000E4010000}"/>
    <cellStyle name="Normal 3" xfId="485" xr:uid="{00000000-0005-0000-0000-0000E5010000}"/>
    <cellStyle name="Normal 3 2" xfId="486" xr:uid="{00000000-0005-0000-0000-0000E6010000}"/>
    <cellStyle name="Normal 3 2 2" xfId="487" xr:uid="{00000000-0005-0000-0000-0000E7010000}"/>
    <cellStyle name="Normal 3 3" xfId="488" xr:uid="{00000000-0005-0000-0000-0000E8010000}"/>
    <cellStyle name="Normal 3 4" xfId="489" xr:uid="{00000000-0005-0000-0000-0000E9010000}"/>
    <cellStyle name="Normal 30" xfId="490" xr:uid="{00000000-0005-0000-0000-0000EA010000}"/>
    <cellStyle name="Normal 30 2" xfId="491" xr:uid="{00000000-0005-0000-0000-0000EB010000}"/>
    <cellStyle name="Normal 31" xfId="492" xr:uid="{00000000-0005-0000-0000-0000EC010000}"/>
    <cellStyle name="Normal 31 2" xfId="493" xr:uid="{00000000-0005-0000-0000-0000ED010000}"/>
    <cellStyle name="Normal 32" xfId="494" xr:uid="{00000000-0005-0000-0000-0000EE010000}"/>
    <cellStyle name="Normal 32 2" xfId="495" xr:uid="{00000000-0005-0000-0000-0000EF010000}"/>
    <cellStyle name="Normal 33" xfId="496" xr:uid="{00000000-0005-0000-0000-0000F0010000}"/>
    <cellStyle name="Normal 33 2" xfId="497" xr:uid="{00000000-0005-0000-0000-0000F1010000}"/>
    <cellStyle name="Normal 34" xfId="498" xr:uid="{00000000-0005-0000-0000-0000F2010000}"/>
    <cellStyle name="Normal 34 2" xfId="499" xr:uid="{00000000-0005-0000-0000-0000F3010000}"/>
    <cellStyle name="Normal 35" xfId="500" xr:uid="{00000000-0005-0000-0000-0000F4010000}"/>
    <cellStyle name="Normal 35 2" xfId="501" xr:uid="{00000000-0005-0000-0000-0000F5010000}"/>
    <cellStyle name="Normal 36" xfId="502" xr:uid="{00000000-0005-0000-0000-0000F6010000}"/>
    <cellStyle name="Normal 36 2" xfId="503" xr:uid="{00000000-0005-0000-0000-0000F7010000}"/>
    <cellStyle name="Normal 37" xfId="504" xr:uid="{00000000-0005-0000-0000-0000F8010000}"/>
    <cellStyle name="Normal 37 2" xfId="505" xr:uid="{00000000-0005-0000-0000-0000F9010000}"/>
    <cellStyle name="Normal 38" xfId="506" xr:uid="{00000000-0005-0000-0000-0000FA010000}"/>
    <cellStyle name="Normal 39" xfId="507" xr:uid="{00000000-0005-0000-0000-0000FB010000}"/>
    <cellStyle name="Normal 39 2" xfId="508" xr:uid="{00000000-0005-0000-0000-0000FC010000}"/>
    <cellStyle name="Normal 4" xfId="509" xr:uid="{00000000-0005-0000-0000-0000FD010000}"/>
    <cellStyle name="Normal 4 2" xfId="510" xr:uid="{00000000-0005-0000-0000-0000FE010000}"/>
    <cellStyle name="Normal 4 3" xfId="511" xr:uid="{00000000-0005-0000-0000-0000FF010000}"/>
    <cellStyle name="Normal 40" xfId="512" xr:uid="{00000000-0005-0000-0000-000000020000}"/>
    <cellStyle name="Normal 40 2" xfId="513" xr:uid="{00000000-0005-0000-0000-000001020000}"/>
    <cellStyle name="Normal 41" xfId="514" xr:uid="{00000000-0005-0000-0000-000002020000}"/>
    <cellStyle name="Normal 41 2" xfId="515" xr:uid="{00000000-0005-0000-0000-000003020000}"/>
    <cellStyle name="Normal 42" xfId="516" xr:uid="{00000000-0005-0000-0000-000004020000}"/>
    <cellStyle name="Normal 42 2" xfId="517" xr:uid="{00000000-0005-0000-0000-000005020000}"/>
    <cellStyle name="Normal 43" xfId="518" xr:uid="{00000000-0005-0000-0000-000006020000}"/>
    <cellStyle name="Normal 43 2" xfId="519" xr:uid="{00000000-0005-0000-0000-000007020000}"/>
    <cellStyle name="Normal 44" xfId="520" xr:uid="{00000000-0005-0000-0000-000008020000}"/>
    <cellStyle name="Normal 44 2" xfId="521" xr:uid="{00000000-0005-0000-0000-000009020000}"/>
    <cellStyle name="Normal 45" xfId="522" xr:uid="{00000000-0005-0000-0000-00000A020000}"/>
    <cellStyle name="Normal 45 2" xfId="523" xr:uid="{00000000-0005-0000-0000-00000B020000}"/>
    <cellStyle name="Normal 46" xfId="524" xr:uid="{00000000-0005-0000-0000-00000C020000}"/>
    <cellStyle name="Normal 46 2" xfId="525" xr:uid="{00000000-0005-0000-0000-00000D020000}"/>
    <cellStyle name="Normal 47" xfId="526" xr:uid="{00000000-0005-0000-0000-00000E020000}"/>
    <cellStyle name="Normal 47 2" xfId="527" xr:uid="{00000000-0005-0000-0000-00000F020000}"/>
    <cellStyle name="Normal 48" xfId="528" xr:uid="{00000000-0005-0000-0000-000010020000}"/>
    <cellStyle name="Normal 48 2" xfId="529" xr:uid="{00000000-0005-0000-0000-000011020000}"/>
    <cellStyle name="Normal 49" xfId="530" xr:uid="{00000000-0005-0000-0000-000012020000}"/>
    <cellStyle name="Normal 49 2" xfId="531" xr:uid="{00000000-0005-0000-0000-000013020000}"/>
    <cellStyle name="Normal 5" xfId="532" xr:uid="{00000000-0005-0000-0000-000014020000}"/>
    <cellStyle name="Normal 5 2" xfId="533" xr:uid="{00000000-0005-0000-0000-000015020000}"/>
    <cellStyle name="Normal 5 3" xfId="534" xr:uid="{00000000-0005-0000-0000-000016020000}"/>
    <cellStyle name="Normal 50" xfId="535" xr:uid="{00000000-0005-0000-0000-000017020000}"/>
    <cellStyle name="Normal 50 2" xfId="536" xr:uid="{00000000-0005-0000-0000-000018020000}"/>
    <cellStyle name="Normal 51" xfId="537" xr:uid="{00000000-0005-0000-0000-000019020000}"/>
    <cellStyle name="Normal 51 2" xfId="538" xr:uid="{00000000-0005-0000-0000-00001A020000}"/>
    <cellStyle name="Normal 52" xfId="539" xr:uid="{00000000-0005-0000-0000-00001B020000}"/>
    <cellStyle name="Normal 52 2" xfId="540" xr:uid="{00000000-0005-0000-0000-00001C020000}"/>
    <cellStyle name="Normal 53" xfId="541" xr:uid="{00000000-0005-0000-0000-00001D020000}"/>
    <cellStyle name="Normal 53 2" xfId="542" xr:uid="{00000000-0005-0000-0000-00001E020000}"/>
    <cellStyle name="Normal 54" xfId="543" xr:uid="{00000000-0005-0000-0000-00001F020000}"/>
    <cellStyle name="Normal 54 2" xfId="544" xr:uid="{00000000-0005-0000-0000-000020020000}"/>
    <cellStyle name="Normal 55" xfId="545" xr:uid="{00000000-0005-0000-0000-000021020000}"/>
    <cellStyle name="Normal 55 2" xfId="546" xr:uid="{00000000-0005-0000-0000-000022020000}"/>
    <cellStyle name="Normal 56" xfId="547" xr:uid="{00000000-0005-0000-0000-000023020000}"/>
    <cellStyle name="Normal 56 2" xfId="548" xr:uid="{00000000-0005-0000-0000-000024020000}"/>
    <cellStyle name="Normal 57" xfId="648" xr:uid="{00000000-0005-0000-0000-000025020000}"/>
    <cellStyle name="Normal 59" xfId="549" xr:uid="{00000000-0005-0000-0000-000026020000}"/>
    <cellStyle name="Normal 59 2" xfId="550" xr:uid="{00000000-0005-0000-0000-000027020000}"/>
    <cellStyle name="Normal 6" xfId="551" xr:uid="{00000000-0005-0000-0000-000028020000}"/>
    <cellStyle name="Normal 6 2" xfId="552" xr:uid="{00000000-0005-0000-0000-000029020000}"/>
    <cellStyle name="Normal 6 2 2" xfId="553" xr:uid="{00000000-0005-0000-0000-00002A020000}"/>
    <cellStyle name="Normal 6 3" xfId="554" xr:uid="{00000000-0005-0000-0000-00002B020000}"/>
    <cellStyle name="Normal 60" xfId="555" xr:uid="{00000000-0005-0000-0000-00002C020000}"/>
    <cellStyle name="Normal 60 2" xfId="556" xr:uid="{00000000-0005-0000-0000-00002D020000}"/>
    <cellStyle name="Normal 61" xfId="557" xr:uid="{00000000-0005-0000-0000-00002E020000}"/>
    <cellStyle name="Normal 61 2" xfId="558" xr:uid="{00000000-0005-0000-0000-00002F020000}"/>
    <cellStyle name="Normal 7" xfId="559" xr:uid="{00000000-0005-0000-0000-000030020000}"/>
    <cellStyle name="Normal 7 2" xfId="560" xr:uid="{00000000-0005-0000-0000-000031020000}"/>
    <cellStyle name="Normal 8" xfId="561" xr:uid="{00000000-0005-0000-0000-000032020000}"/>
    <cellStyle name="Normal 8 2" xfId="562" xr:uid="{00000000-0005-0000-0000-000033020000}"/>
    <cellStyle name="Normal 9" xfId="563" xr:uid="{00000000-0005-0000-0000-000034020000}"/>
    <cellStyle name="Normal 9 2" xfId="564" xr:uid="{00000000-0005-0000-0000-000035020000}"/>
    <cellStyle name="Notas 2" xfId="565" xr:uid="{00000000-0005-0000-0000-000036020000}"/>
    <cellStyle name="Notas 2 2" xfId="566" xr:uid="{00000000-0005-0000-0000-000037020000}"/>
    <cellStyle name="Notas 2 3" xfId="567" xr:uid="{00000000-0005-0000-0000-000038020000}"/>
    <cellStyle name="Notas 3" xfId="568" xr:uid="{00000000-0005-0000-0000-000039020000}"/>
    <cellStyle name="Notas 3 2" xfId="569" xr:uid="{00000000-0005-0000-0000-00003A020000}"/>
    <cellStyle name="Notas 3 3" xfId="570" xr:uid="{00000000-0005-0000-0000-00003B020000}"/>
    <cellStyle name="Notas 4" xfId="571" xr:uid="{00000000-0005-0000-0000-00003C020000}"/>
    <cellStyle name="Notas 4 2" xfId="572" xr:uid="{00000000-0005-0000-0000-00003D020000}"/>
    <cellStyle name="Notas 4 3" xfId="573" xr:uid="{00000000-0005-0000-0000-00003E020000}"/>
    <cellStyle name="Notas 5" xfId="574" xr:uid="{00000000-0005-0000-0000-00003F020000}"/>
    <cellStyle name="Notas 5 2" xfId="575" xr:uid="{00000000-0005-0000-0000-000040020000}"/>
    <cellStyle name="Notas 5 3" xfId="576" xr:uid="{00000000-0005-0000-0000-000041020000}"/>
    <cellStyle name="Notas 6" xfId="577" xr:uid="{00000000-0005-0000-0000-000042020000}"/>
    <cellStyle name="Notas 6 2" xfId="578" xr:uid="{00000000-0005-0000-0000-000043020000}"/>
    <cellStyle name="Notas 6 3" xfId="579" xr:uid="{00000000-0005-0000-0000-000044020000}"/>
    <cellStyle name="Notas 7" xfId="580" xr:uid="{00000000-0005-0000-0000-000045020000}"/>
    <cellStyle name="Notas 7 2" xfId="581" xr:uid="{00000000-0005-0000-0000-000046020000}"/>
    <cellStyle name="Notas 7 3" xfId="582" xr:uid="{00000000-0005-0000-0000-000047020000}"/>
    <cellStyle name="Notas 8" xfId="583" xr:uid="{00000000-0005-0000-0000-000048020000}"/>
    <cellStyle name="Notas 8 2" xfId="584" xr:uid="{00000000-0005-0000-0000-000049020000}"/>
    <cellStyle name="Notas 8 3" xfId="585" xr:uid="{00000000-0005-0000-0000-00004A020000}"/>
    <cellStyle name="Percent_fotfcor" xfId="586" xr:uid="{00000000-0005-0000-0000-00004B020000}"/>
    <cellStyle name="Porcentaje 2" xfId="587" xr:uid="{00000000-0005-0000-0000-00004C020000}"/>
    <cellStyle name="Porcentual 2" xfId="588" xr:uid="{00000000-0005-0000-0000-00004D020000}"/>
    <cellStyle name="Porcentual 3" xfId="589" xr:uid="{00000000-0005-0000-0000-00004E020000}"/>
    <cellStyle name="Porcentual 4" xfId="590" xr:uid="{00000000-0005-0000-0000-00004F020000}"/>
    <cellStyle name="Salida 2" xfId="591" xr:uid="{00000000-0005-0000-0000-000050020000}"/>
    <cellStyle name="Salida 3" xfId="592" xr:uid="{00000000-0005-0000-0000-000051020000}"/>
    <cellStyle name="Salida 4" xfId="593" xr:uid="{00000000-0005-0000-0000-000052020000}"/>
    <cellStyle name="Salida 5" xfId="594" xr:uid="{00000000-0005-0000-0000-000053020000}"/>
    <cellStyle name="Salida 6" xfId="595" xr:uid="{00000000-0005-0000-0000-000054020000}"/>
    <cellStyle name="Salida 7" xfId="596" xr:uid="{00000000-0005-0000-0000-000055020000}"/>
    <cellStyle name="Salida 8" xfId="597" xr:uid="{00000000-0005-0000-0000-000056020000}"/>
    <cellStyle name="Texto de advertencia 2" xfId="598" xr:uid="{00000000-0005-0000-0000-000057020000}"/>
    <cellStyle name="Texto de advertencia 3" xfId="599" xr:uid="{00000000-0005-0000-0000-000058020000}"/>
    <cellStyle name="Texto de advertencia 4" xfId="600" xr:uid="{00000000-0005-0000-0000-000059020000}"/>
    <cellStyle name="Texto de advertencia 5" xfId="601" xr:uid="{00000000-0005-0000-0000-00005A020000}"/>
    <cellStyle name="Texto de advertencia 6" xfId="602" xr:uid="{00000000-0005-0000-0000-00005B020000}"/>
    <cellStyle name="Texto de advertencia 7" xfId="603" xr:uid="{00000000-0005-0000-0000-00005C020000}"/>
    <cellStyle name="Texto de advertencia 8" xfId="604" xr:uid="{00000000-0005-0000-0000-00005D020000}"/>
    <cellStyle name="Texto explicativo 2" xfId="605" xr:uid="{00000000-0005-0000-0000-00005E020000}"/>
    <cellStyle name="Texto explicativo 3" xfId="606" xr:uid="{00000000-0005-0000-0000-00005F020000}"/>
    <cellStyle name="Texto explicativo 4" xfId="607" xr:uid="{00000000-0005-0000-0000-000060020000}"/>
    <cellStyle name="Texto explicativo 5" xfId="608" xr:uid="{00000000-0005-0000-0000-000061020000}"/>
    <cellStyle name="Texto explicativo 6" xfId="609" xr:uid="{00000000-0005-0000-0000-000062020000}"/>
    <cellStyle name="Texto explicativo 7" xfId="610" xr:uid="{00000000-0005-0000-0000-000063020000}"/>
    <cellStyle name="Texto explicativo 8" xfId="611" xr:uid="{00000000-0005-0000-0000-000064020000}"/>
    <cellStyle name="Texto, derecha" xfId="612" xr:uid="{00000000-0005-0000-0000-000065020000}"/>
    <cellStyle name="Título 1 2" xfId="613" xr:uid="{00000000-0005-0000-0000-000066020000}"/>
    <cellStyle name="Título 1 3" xfId="614" xr:uid="{00000000-0005-0000-0000-000067020000}"/>
    <cellStyle name="Título 1 4" xfId="615" xr:uid="{00000000-0005-0000-0000-000068020000}"/>
    <cellStyle name="Título 1 5" xfId="616" xr:uid="{00000000-0005-0000-0000-000069020000}"/>
    <cellStyle name="Título 1 6" xfId="617" xr:uid="{00000000-0005-0000-0000-00006A020000}"/>
    <cellStyle name="Título 1 7" xfId="618" xr:uid="{00000000-0005-0000-0000-00006B020000}"/>
    <cellStyle name="Título 1 8" xfId="619" xr:uid="{00000000-0005-0000-0000-00006C020000}"/>
    <cellStyle name="Título 10" xfId="620" xr:uid="{00000000-0005-0000-0000-00006D020000}"/>
    <cellStyle name="Título 2 2" xfId="621" xr:uid="{00000000-0005-0000-0000-00006E020000}"/>
    <cellStyle name="Título 2 3" xfId="622" xr:uid="{00000000-0005-0000-0000-00006F020000}"/>
    <cellStyle name="Título 2 4" xfId="623" xr:uid="{00000000-0005-0000-0000-000070020000}"/>
    <cellStyle name="Título 2 5" xfId="624" xr:uid="{00000000-0005-0000-0000-000071020000}"/>
    <cellStyle name="Título 2 6" xfId="625" xr:uid="{00000000-0005-0000-0000-000072020000}"/>
    <cellStyle name="Título 2 7" xfId="626" xr:uid="{00000000-0005-0000-0000-000073020000}"/>
    <cellStyle name="Título 2 8" xfId="627" xr:uid="{00000000-0005-0000-0000-000074020000}"/>
    <cellStyle name="Título 3 2" xfId="628" xr:uid="{00000000-0005-0000-0000-000075020000}"/>
    <cellStyle name="Título 3 3" xfId="629" xr:uid="{00000000-0005-0000-0000-000076020000}"/>
    <cellStyle name="Título 3 4" xfId="630" xr:uid="{00000000-0005-0000-0000-000077020000}"/>
    <cellStyle name="Título 3 5" xfId="631" xr:uid="{00000000-0005-0000-0000-000078020000}"/>
    <cellStyle name="Título 3 6" xfId="632" xr:uid="{00000000-0005-0000-0000-000079020000}"/>
    <cellStyle name="Título 3 7" xfId="633" xr:uid="{00000000-0005-0000-0000-00007A020000}"/>
    <cellStyle name="Título 3 8" xfId="634" xr:uid="{00000000-0005-0000-0000-00007B020000}"/>
    <cellStyle name="Título 4" xfId="635" xr:uid="{00000000-0005-0000-0000-00007C020000}"/>
    <cellStyle name="Título 5" xfId="636" xr:uid="{00000000-0005-0000-0000-00007D020000}"/>
    <cellStyle name="Título 6" xfId="637" xr:uid="{00000000-0005-0000-0000-00007E020000}"/>
    <cellStyle name="Título 7" xfId="638" xr:uid="{00000000-0005-0000-0000-00007F020000}"/>
    <cellStyle name="Título 8" xfId="639" xr:uid="{00000000-0005-0000-0000-000080020000}"/>
    <cellStyle name="Título 9" xfId="640" xr:uid="{00000000-0005-0000-0000-000081020000}"/>
    <cellStyle name="Total 2" xfId="641" xr:uid="{00000000-0005-0000-0000-000082020000}"/>
    <cellStyle name="Total 3" xfId="642" xr:uid="{00000000-0005-0000-0000-000083020000}"/>
    <cellStyle name="Total 4" xfId="643" xr:uid="{00000000-0005-0000-0000-000084020000}"/>
    <cellStyle name="Total 5" xfId="644" xr:uid="{00000000-0005-0000-0000-000085020000}"/>
    <cellStyle name="Total 6" xfId="645" xr:uid="{00000000-0005-0000-0000-000086020000}"/>
    <cellStyle name="Total 7" xfId="646" xr:uid="{00000000-0005-0000-0000-000087020000}"/>
    <cellStyle name="Total 8" xfId="647" xr:uid="{00000000-0005-0000-0000-00008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showGridLines="0" workbookViewId="0">
      <selection sqref="A1:L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6" customFormat="1" ht="32.25" customHeight="1" x14ac:dyDescent="0.2">
      <c r="A2" s="116" t="s">
        <v>461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9"/>
      <c r="I5" s="119"/>
      <c r="J5" s="118" t="s">
        <v>398</v>
      </c>
      <c r="K5" s="119"/>
      <c r="L5" s="122"/>
    </row>
    <row r="6" spans="1:12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1"/>
      <c r="I6" s="121"/>
      <c r="J6" s="120"/>
      <c r="K6" s="121"/>
      <c r="L6" s="123"/>
    </row>
    <row r="7" spans="1:12" s="9" customFormat="1" ht="17.100000000000001" customHeight="1" thickBot="1" x14ac:dyDescent="0.3">
      <c r="A7" s="59" t="s">
        <v>116</v>
      </c>
      <c r="B7" s="125"/>
      <c r="C7" s="128"/>
      <c r="D7" s="13" t="s">
        <v>433</v>
      </c>
      <c r="E7" s="13" t="s">
        <v>410</v>
      </c>
      <c r="F7" s="130" t="s">
        <v>403</v>
      </c>
      <c r="G7" s="131"/>
      <c r="H7" s="56" t="s">
        <v>459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126"/>
      <c r="C8" s="129"/>
      <c r="D8" s="13"/>
      <c r="E8" s="13"/>
      <c r="F8" s="57" t="s">
        <v>400</v>
      </c>
      <c r="G8" s="57" t="s">
        <v>458</v>
      </c>
      <c r="H8" s="57" t="s">
        <v>460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453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453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7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hidden="1" customWidth="1"/>
    <col min="17" max="17" width="0" style="8" hidden="1" customWidth="1"/>
    <col min="18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516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454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454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454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454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454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455</v>
      </c>
      <c r="J48" s="1" t="s">
        <v>402</v>
      </c>
      <c r="K48" s="1" t="s">
        <v>402</v>
      </c>
      <c r="L48" s="1" t="s">
        <v>454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456</v>
      </c>
      <c r="J49" s="1" t="s">
        <v>402</v>
      </c>
      <c r="K49" s="1" t="s">
        <v>402</v>
      </c>
      <c r="L49" s="1" t="s">
        <v>454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457</v>
      </c>
      <c r="K100" s="1" t="s">
        <v>402</v>
      </c>
      <c r="L100" s="1" t="s">
        <v>401</v>
      </c>
      <c r="M100" s="1" t="s">
        <v>458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457</v>
      </c>
      <c r="K101" s="1" t="s">
        <v>402</v>
      </c>
      <c r="L101" s="1" t="s">
        <v>401</v>
      </c>
      <c r="M101" s="1" t="s">
        <v>458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459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460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8"/>
  <sheetViews>
    <sheetView showGridLines="0" workbookViewId="0">
      <selection sqref="A1:M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6" customFormat="1" ht="32.25" customHeight="1" x14ac:dyDescent="0.2">
      <c r="A2" s="116" t="s">
        <v>462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9"/>
      <c r="I5" s="118" t="s">
        <v>398</v>
      </c>
      <c r="J5" s="119"/>
      <c r="K5" s="119"/>
      <c r="L5" s="119"/>
      <c r="M5" s="122"/>
    </row>
    <row r="6" spans="1:13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1"/>
      <c r="I6" s="120"/>
      <c r="J6" s="121"/>
      <c r="K6" s="121"/>
      <c r="L6" s="121"/>
      <c r="M6" s="123"/>
    </row>
    <row r="7" spans="1:13" s="9" customFormat="1" ht="17.100000000000001" customHeight="1" thickBot="1" x14ac:dyDescent="0.3">
      <c r="A7" s="59" t="s">
        <v>116</v>
      </c>
      <c r="B7" s="125"/>
      <c r="C7" s="128"/>
      <c r="D7" s="64" t="s">
        <v>433</v>
      </c>
      <c r="E7" s="64" t="s">
        <v>410</v>
      </c>
      <c r="F7" s="130" t="s">
        <v>403</v>
      </c>
      <c r="G7" s="132"/>
      <c r="H7" s="56" t="s">
        <v>446</v>
      </c>
      <c r="I7" s="64" t="s">
        <v>433</v>
      </c>
      <c r="J7" s="64" t="s">
        <v>410</v>
      </c>
      <c r="K7" s="130" t="s">
        <v>403</v>
      </c>
      <c r="L7" s="132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126"/>
      <c r="C8" s="129"/>
      <c r="D8" s="64"/>
      <c r="E8" s="64"/>
      <c r="F8" s="57" t="s">
        <v>400</v>
      </c>
      <c r="G8" s="57" t="s">
        <v>458</v>
      </c>
      <c r="H8" s="57" t="s">
        <v>447</v>
      </c>
      <c r="I8" s="64"/>
      <c r="J8" s="64"/>
      <c r="K8" s="57" t="s">
        <v>400</v>
      </c>
      <c r="L8" s="57" t="s">
        <v>458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9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517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454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463</v>
      </c>
      <c r="J46" s="1" t="s">
        <v>402</v>
      </c>
      <c r="K46" s="1" t="s">
        <v>402</v>
      </c>
      <c r="L46" s="1" t="s">
        <v>454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454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454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454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454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455</v>
      </c>
      <c r="J51" s="1" t="s">
        <v>402</v>
      </c>
      <c r="K51" s="1" t="s">
        <v>402</v>
      </c>
      <c r="L51" s="1" t="s">
        <v>454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456</v>
      </c>
      <c r="J52" s="1" t="s">
        <v>402</v>
      </c>
      <c r="K52" s="1" t="s">
        <v>402</v>
      </c>
      <c r="L52" s="1" t="s">
        <v>454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457</v>
      </c>
      <c r="K84" s="1" t="s">
        <v>402</v>
      </c>
      <c r="L84" s="1" t="s">
        <v>401</v>
      </c>
      <c r="M84" s="1" t="s">
        <v>458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0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452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7.100000000000001" customHeight="1" thickBot="1" x14ac:dyDescent="0.3">
      <c r="A7" s="59" t="s">
        <v>116</v>
      </c>
      <c r="B7" s="125"/>
      <c r="C7" s="128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26"/>
      <c r="C8" s="129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453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453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8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518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1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464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7.100000000000001" customHeight="1" thickBot="1" x14ac:dyDescent="0.3">
      <c r="A7" s="59" t="s">
        <v>116</v>
      </c>
      <c r="B7" s="125"/>
      <c r="C7" s="128"/>
      <c r="D7" s="66" t="s">
        <v>433</v>
      </c>
      <c r="E7" s="66" t="s">
        <v>410</v>
      </c>
      <c r="F7" s="68" t="s">
        <v>403</v>
      </c>
      <c r="G7" s="56" t="s">
        <v>466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26"/>
      <c r="C8" s="129"/>
      <c r="D8" s="66"/>
      <c r="E8" s="66"/>
      <c r="F8" s="57" t="s">
        <v>400</v>
      </c>
      <c r="G8" s="57" t="s">
        <v>467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453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453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468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12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519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465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466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467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 xr:uid="{00000000-0009-0000-0000-000007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4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469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3">
      <c r="A7" s="59" t="s">
        <v>116</v>
      </c>
      <c r="B7" s="125"/>
      <c r="C7" s="128"/>
      <c r="D7" s="69" t="s">
        <v>478</v>
      </c>
      <c r="E7" s="69" t="s">
        <v>479</v>
      </c>
      <c r="F7" s="71" t="s">
        <v>480</v>
      </c>
      <c r="G7" s="56" t="s">
        <v>466</v>
      </c>
      <c r="H7" s="72" t="s">
        <v>478</v>
      </c>
      <c r="I7" s="72" t="s">
        <v>479</v>
      </c>
      <c r="J7" s="63" t="s">
        <v>480</v>
      </c>
    </row>
    <row r="8" spans="1:10" s="9" customFormat="1" ht="17.100000000000001" customHeight="1" thickBot="1" x14ac:dyDescent="0.3">
      <c r="A8" s="59" t="s">
        <v>117</v>
      </c>
      <c r="B8" s="126"/>
      <c r="C8" s="129"/>
      <c r="D8" s="69"/>
      <c r="E8" s="69"/>
      <c r="F8" s="79" t="s">
        <v>400</v>
      </c>
      <c r="G8" s="57" t="s">
        <v>467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470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453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453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471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471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472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472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468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473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474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475</v>
      </c>
      <c r="C261"/>
    </row>
    <row r="262" spans="1:10" hidden="1" x14ac:dyDescent="0.25">
      <c r="A262" s="73" t="s">
        <v>410</v>
      </c>
      <c r="B262" s="74" t="s">
        <v>477</v>
      </c>
      <c r="C262"/>
    </row>
    <row r="263" spans="1:10" hidden="1" x14ac:dyDescent="0.25">
      <c r="A263" s="73" t="s">
        <v>403</v>
      </c>
      <c r="B263" s="74" t="s">
        <v>476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7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520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 xr:uid="{00000000-0009-0000-0000-000009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8"/>
  <sheetViews>
    <sheetView showGridLines="0" zoomScaleNormal="10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481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3">
      <c r="A7" s="59" t="s">
        <v>116</v>
      </c>
      <c r="B7" s="125"/>
      <c r="C7" s="128"/>
      <c r="D7" s="75" t="s">
        <v>478</v>
      </c>
      <c r="E7" s="75" t="s">
        <v>479</v>
      </c>
      <c r="F7" s="77" t="s">
        <v>480</v>
      </c>
      <c r="G7" s="56" t="s">
        <v>466</v>
      </c>
      <c r="H7" s="75" t="s">
        <v>478</v>
      </c>
      <c r="I7" s="75" t="s">
        <v>479</v>
      </c>
      <c r="J7" s="63" t="s">
        <v>480</v>
      </c>
    </row>
    <row r="8" spans="1:10" s="9" customFormat="1" ht="17.100000000000001" customHeight="1" thickBot="1" x14ac:dyDescent="0.3">
      <c r="A8" s="59" t="s">
        <v>117</v>
      </c>
      <c r="B8" s="126"/>
      <c r="C8" s="129"/>
      <c r="D8" s="75"/>
      <c r="E8" s="75"/>
      <c r="F8" s="79" t="s">
        <v>400</v>
      </c>
      <c r="G8" s="57" t="s">
        <v>467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470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453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453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471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471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472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472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482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483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468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473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484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485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474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475</v>
      </c>
      <c r="C265"/>
    </row>
    <row r="266" spans="1:10" hidden="1" x14ac:dyDescent="0.25">
      <c r="A266" s="73" t="s">
        <v>410</v>
      </c>
      <c r="B266" s="74" t="s">
        <v>477</v>
      </c>
      <c r="C266"/>
    </row>
    <row r="267" spans="1:10" hidden="1" x14ac:dyDescent="0.25">
      <c r="A267" s="73" t="s">
        <v>403</v>
      </c>
      <c r="B267" s="74" t="s">
        <v>476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6"/>
  <sheetViews>
    <sheetView workbookViewId="0">
      <selection activeCell="B1" sqref="A1: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521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465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 xr:uid="{00000000-0009-0000-0000-00000B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0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486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 t="s">
        <v>115</v>
      </c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3">
      <c r="A7" s="59" t="s">
        <v>116</v>
      </c>
      <c r="B7" s="125"/>
      <c r="C7" s="128"/>
      <c r="D7" s="80" t="s">
        <v>478</v>
      </c>
      <c r="E7" s="80" t="s">
        <v>479</v>
      </c>
      <c r="F7" s="82" t="s">
        <v>480</v>
      </c>
      <c r="G7" s="56" t="s">
        <v>466</v>
      </c>
      <c r="H7" s="80" t="s">
        <v>478</v>
      </c>
      <c r="I7" s="80" t="s">
        <v>479</v>
      </c>
      <c r="J7" s="63" t="s">
        <v>480</v>
      </c>
    </row>
    <row r="8" spans="1:10" s="9" customFormat="1" ht="17.100000000000001" customHeight="1" thickBot="1" x14ac:dyDescent="0.3">
      <c r="A8" s="59" t="s">
        <v>117</v>
      </c>
      <c r="B8" s="126"/>
      <c r="C8" s="129"/>
      <c r="D8" s="80"/>
      <c r="E8" s="80"/>
      <c r="F8" s="82" t="s">
        <v>400</v>
      </c>
      <c r="G8" s="57" t="s">
        <v>467</v>
      </c>
      <c r="H8" s="78"/>
      <c r="I8" s="81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115555341</v>
      </c>
      <c r="D10" s="18">
        <f>+D11+D14+D17+D23+D37+D43</f>
        <v>3832526</v>
      </c>
      <c r="E10" s="18">
        <f t="shared" ref="E10:J10" si="0">+E11+E14+E17+E23++E37+E43</f>
        <v>9312814</v>
      </c>
      <c r="F10" s="18">
        <f t="shared" si="0"/>
        <v>98131834</v>
      </c>
      <c r="G10" s="18">
        <f t="shared" si="0"/>
        <v>0</v>
      </c>
      <c r="H10" s="18">
        <f t="shared" si="0"/>
        <v>107000</v>
      </c>
      <c r="I10" s="18">
        <f t="shared" si="0"/>
        <v>1618477</v>
      </c>
      <c r="J10" s="18">
        <f t="shared" si="0"/>
        <v>2552690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24724380</v>
      </c>
      <c r="D11" s="20">
        <f t="shared" si="1"/>
        <v>847379</v>
      </c>
      <c r="E11" s="20">
        <f t="shared" si="1"/>
        <v>2769524</v>
      </c>
      <c r="F11" s="20">
        <f t="shared" si="1"/>
        <v>21107477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24724380</v>
      </c>
      <c r="D12" s="22">
        <f t="shared" si="1"/>
        <v>847379</v>
      </c>
      <c r="E12" s="22">
        <f t="shared" si="1"/>
        <v>2769524</v>
      </c>
      <c r="F12" s="22">
        <f t="shared" si="1"/>
        <v>21107477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24724380</v>
      </c>
      <c r="D13" s="22">
        <f>+SUMIF('TOTAL RECURSOS 2019'!$P:$P,CONCATENATE("O001",$A13,1,$F$8),'TOTAL RECURSOS 2019'!$N:$N)</f>
        <v>847379</v>
      </c>
      <c r="E13" s="22">
        <f>+SUMIF('TOTAL RECURSOS 2019'!$P:$P,CONCATENATE("M001",$A13,1,$F$8),'TOTAL RECURSOS 2019'!$N:$N)</f>
        <v>2769524</v>
      </c>
      <c r="F13" s="22">
        <f>+SUMIF('TOTAL RECURSOS 2019'!$P:$P,CONCATENATE("E006",$A13,1,$F$8),'TOTAL RECURSOS 2019'!$N:$N)</f>
        <v>21107477</v>
      </c>
      <c r="G13" s="22">
        <f>+SUMIF('TOTAL RECURSOS 2019'!$P:$P,CONCATENATE("K024",$A13,1,$G$8),'TOTAL RECURSOS 2019'!$N:$N)</f>
        <v>0</v>
      </c>
      <c r="H13" s="22">
        <f>+SUMIF('TOTAL RECURSOS 2019'!$P:$P,CONCATENATE("O001",$A13,4,$F$8),'TOTAL RECURSOS 2019'!$N:$N)</f>
        <v>0</v>
      </c>
      <c r="I13" s="22">
        <f>+SUMIF('TOTAL RECURSOS 2019'!$P:$P,CONCATENATE("M001",$A13,4,$F$8),'TOTAL RECURSOS 2019'!$N:$N)</f>
        <v>0</v>
      </c>
      <c r="J13" s="22">
        <f>+SUMIF('TOTAL RECURSOS 2019'!$P:$P,CONCATENATE("E006",$A13,4,$F$8),'TOTAL RECURSOS 2019'!$N:$N)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3063198</v>
      </c>
      <c r="D14" s="20">
        <f t="shared" si="2"/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1218477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3063198</v>
      </c>
      <c r="D15" s="22">
        <f t="shared" si="2"/>
        <v>0</v>
      </c>
      <c r="E15" s="22">
        <f t="shared" si="2"/>
        <v>0</v>
      </c>
      <c r="F15" s="22">
        <f t="shared" si="2"/>
        <v>1844721</v>
      </c>
      <c r="G15" s="22">
        <f t="shared" si="2"/>
        <v>0</v>
      </c>
      <c r="H15" s="22">
        <f t="shared" si="2"/>
        <v>0</v>
      </c>
      <c r="I15" s="22">
        <f t="shared" si="2"/>
        <v>1218477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3063198</v>
      </c>
      <c r="D16" s="22">
        <f>+SUMIF('TOTAL RECURSOS 2019'!$P:$P,CONCATENATE("O001",$A16,1,$F$8),'TOTAL RECURSOS 2019'!$N:$N)</f>
        <v>0</v>
      </c>
      <c r="E16" s="22">
        <f>+SUMIF('TOTAL RECURSOS 2019'!$P:$P,CONCATENATE("M001",$A16,1,$F$8),'TOTAL RECURSOS 2019'!$N:$N)</f>
        <v>0</v>
      </c>
      <c r="F16" s="22">
        <f>+SUMIF('TOTAL RECURSOS 2019'!$P:$P,CONCATENATE("E006",$A16,1,$F$8),'TOTAL RECURSOS 2019'!$N:$N)</f>
        <v>1844721</v>
      </c>
      <c r="G16" s="22">
        <f>+SUMIF('TOTAL RECURSOS 2019'!$P:$P,CONCATENATE("K024",$A16,1,$G$8),'TOTAL RECURSOS 2019'!$N:$N)</f>
        <v>0</v>
      </c>
      <c r="H16" s="22">
        <f>+SUMIF('TOTAL RECURSOS 2019'!$P:$P,CONCATENATE("O001",$A16,4,$F$8),'TOTAL RECURSOS 2019'!$N:$N)</f>
        <v>0</v>
      </c>
      <c r="I16" s="22">
        <f>+SUMIF('TOTAL RECURSOS 2019'!$P:$P,CONCATENATE("M001",$A16,4,$F$8),'TOTAL RECURSOS 2019'!$N:$N)</f>
        <v>1218477</v>
      </c>
      <c r="J16" s="22">
        <f>+SUMIF('TOTAL RECURSOS 2019'!$P:$P,CONCATENATE("E006",$A16,4,$F$8),'TOTAL RECURSOS 2019'!$N:$N)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3934347</v>
      </c>
      <c r="D17" s="20">
        <f t="shared" si="3"/>
        <v>267649</v>
      </c>
      <c r="E17" s="20">
        <f t="shared" si="3"/>
        <v>549969</v>
      </c>
      <c r="F17" s="20">
        <f t="shared" si="3"/>
        <v>3116729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498511</v>
      </c>
      <c r="D18" s="22">
        <f t="shared" si="4"/>
        <v>14697</v>
      </c>
      <c r="E18" s="22">
        <f t="shared" si="4"/>
        <v>37063</v>
      </c>
      <c r="F18" s="22">
        <f t="shared" si="4"/>
        <v>446751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498511</v>
      </c>
      <c r="D19" s="22">
        <f>+SUMIF('TOTAL RECURSOS 2019'!$P:$P,CONCATENATE("O001",$A19,1,$F$8),'TOTAL RECURSOS 2019'!$N:$N)</f>
        <v>14697</v>
      </c>
      <c r="E19" s="22">
        <f>+SUMIF('TOTAL RECURSOS 2019'!$P:$P,CONCATENATE("M001",$A19,1,$F$8),'TOTAL RECURSOS 2019'!$N:$N)</f>
        <v>37063</v>
      </c>
      <c r="F19" s="22">
        <f>+SUMIF('TOTAL RECURSOS 2019'!$P:$P,CONCATENATE("E006",$A19,1,$F$8),'TOTAL RECURSOS 2019'!$N:$N)</f>
        <v>446751</v>
      </c>
      <c r="G19" s="22">
        <f>+SUMIF('TOTAL RECURSOS 2019'!$P:$P,CONCATENATE("K024",$A19,1,$G$8),'TOTAL RECURSOS 2019'!$N:$N)</f>
        <v>0</v>
      </c>
      <c r="H19" s="22">
        <f>+SUMIF('TOTAL RECURSOS 2019'!$P:$P,CONCATENATE("O001",$A19,4,$F$8),'TOTAL RECURSOS 2019'!$N:$N)</f>
        <v>0</v>
      </c>
      <c r="I19" s="22">
        <f>+SUMIF('TOTAL RECURSOS 2019'!$P:$P,CONCATENATE("M001",$A19,4,$F$8),'TOTAL RECURSOS 2019'!$N:$N)</f>
        <v>0</v>
      </c>
      <c r="J19" s="22">
        <f>+SUMIF('TOTAL RECURSOS 2019'!$P:$P,CONCATENATE("E006",$A19,4,$F$8),'TOTAL RECURSOS 2019'!$N:$N)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3435836</v>
      </c>
      <c r="D20" s="22">
        <f t="shared" si="5"/>
        <v>252952</v>
      </c>
      <c r="E20" s="22">
        <f t="shared" si="5"/>
        <v>512906</v>
      </c>
      <c r="F20" s="22">
        <f t="shared" si="5"/>
        <v>2669978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687168</v>
      </c>
      <c r="D21" s="22">
        <f>+SUMIF('TOTAL RECURSOS 2019'!$P:$P,CONCATENATE("O001",$A21,1,$F$8),'TOTAL RECURSOS 2019'!$N:$N)</f>
        <v>20128</v>
      </c>
      <c r="E21" s="22">
        <f>+SUMIF('TOTAL RECURSOS 2019'!$P:$P,CONCATENATE("M001",$A21,1,$F$8),'TOTAL RECURSOS 2019'!$N:$N)</f>
        <v>56855</v>
      </c>
      <c r="F21" s="22">
        <f>+SUMIF('TOTAL RECURSOS 2019'!$P:$P,CONCATENATE("E006",$A21,1,$F$8),'TOTAL RECURSOS 2019'!$N:$N)</f>
        <v>610185</v>
      </c>
      <c r="G21" s="22">
        <f>+SUMIF('TOTAL RECURSOS 2019'!$P:$P,CONCATENATE("K024",$A21,1,$G$8),'TOTAL RECURSOS 2019'!$N:$N)</f>
        <v>0</v>
      </c>
      <c r="H21" s="22">
        <f>+SUMIF('TOTAL RECURSOS 2019'!$P:$P,CONCATENATE("O001",$A21,4,$F$8),'TOTAL RECURSOS 2019'!$N:$N)</f>
        <v>0</v>
      </c>
      <c r="I21" s="22">
        <f>+SUMIF('TOTAL RECURSOS 2019'!$P:$P,CONCATENATE("M001",$A21,4,$F$8),'TOTAL RECURSOS 2019'!$N:$N)</f>
        <v>0</v>
      </c>
      <c r="J21" s="22">
        <f>+SUMIF('TOTAL RECURSOS 2019'!$P:$P,CONCATENATE("E006",$A21,4,$F$8),'TOTAL RECURSOS 2019'!$N:$N)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2748668</v>
      </c>
      <c r="D22" s="22">
        <f>+SUMIF('TOTAL RECURSOS 2019'!$P:$P,CONCATENATE("O001",$A22,1,$F$8),'TOTAL RECURSOS 2019'!$N:$N)</f>
        <v>232824</v>
      </c>
      <c r="E22" s="22">
        <f>+SUMIF('TOTAL RECURSOS 2019'!$P:$P,CONCATENATE("M001",$A22,1,$F$8),'TOTAL RECURSOS 2019'!$N:$N)</f>
        <v>456051</v>
      </c>
      <c r="F22" s="22">
        <f>+SUMIF('TOTAL RECURSOS 2019'!$P:$P,CONCATENATE("E006",$A22,1,$F$8),'TOTAL RECURSOS 2019'!$N:$N)</f>
        <v>2059793</v>
      </c>
      <c r="G22" s="22">
        <f>+SUMIF('TOTAL RECURSOS 2019'!$P:$P,CONCATENATE("K024",$A22,1,$G$8),'TOTAL RECURSOS 2019'!$N:$N)</f>
        <v>0</v>
      </c>
      <c r="H22" s="22">
        <f>+SUMIF('TOTAL RECURSOS 2019'!$P:$P,CONCATENATE("O001",$A22,4,$F$8),'TOTAL RECURSOS 2019'!$N:$N)</f>
        <v>0</v>
      </c>
      <c r="I22" s="22">
        <f>+SUMIF('TOTAL RECURSOS 2019'!$P:$P,CONCATENATE("M001",$A22,4,$F$8),'TOTAL RECURSOS 2019'!$N:$N)</f>
        <v>0</v>
      </c>
      <c r="J22" s="22">
        <f>+SUMIF('TOTAL RECURSOS 2019'!$P:$P,CONCATENATE("E006",$A22,4,$F$8),'TOTAL RECURSOS 2019'!$N:$N)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8851064</v>
      </c>
      <c r="D23" s="20">
        <f t="shared" si="6"/>
        <v>241102</v>
      </c>
      <c r="E23" s="20">
        <f t="shared" si="6"/>
        <v>674686</v>
      </c>
      <c r="F23" s="20">
        <f t="shared" si="6"/>
        <v>7935276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4654679</v>
      </c>
      <c r="D24" s="22">
        <f t="shared" si="7"/>
        <v>114734</v>
      </c>
      <c r="E24" s="22">
        <f t="shared" si="7"/>
        <v>339214</v>
      </c>
      <c r="F24" s="22">
        <f t="shared" si="7"/>
        <v>4200731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3471554</v>
      </c>
      <c r="D25" s="22">
        <f>+SUMIF('TOTAL RECURSOS 2019'!$P:$P,CONCATENATE("O001",$A25,1,$F$8),'TOTAL RECURSOS 2019'!$N:$N)</f>
        <v>85637</v>
      </c>
      <c r="E25" s="22">
        <f>+SUMIF('TOTAL RECURSOS 2019'!$P:$P,CONCATENATE("M001",$A25,1,$F$8),'TOTAL RECURSOS 2019'!$N:$N)</f>
        <v>252754</v>
      </c>
      <c r="F25" s="22">
        <f>+SUMIF('TOTAL RECURSOS 2019'!$P:$P,CONCATENATE("E006",$A25,1,$F$8),'TOTAL RECURSOS 2019'!$N:$N)</f>
        <v>3133163</v>
      </c>
      <c r="G25" s="22">
        <f>+SUMIF('TOTAL RECURSOS 2019'!$P:$P,CONCATENATE("K024",$A25,1,$G$8),'TOTAL RECURSOS 2019'!$N:$N)</f>
        <v>0</v>
      </c>
      <c r="H25" s="22">
        <f>+SUMIF('TOTAL RECURSOS 2019'!$P:$P,CONCATENATE("O001",$A25,4,$F$8),'TOTAL RECURSOS 2019'!$N:$N)</f>
        <v>0</v>
      </c>
      <c r="I25" s="22">
        <f>+SUMIF('TOTAL RECURSOS 2019'!$P:$P,CONCATENATE("M001",$A25,4,$F$8),'TOTAL RECURSOS 2019'!$N:$N)</f>
        <v>0</v>
      </c>
      <c r="J25" s="22">
        <f>+SUMIF('TOTAL RECURSOS 2019'!$P:$P,CONCATENATE("E006",$A25,4,$F$8),'TOTAL RECURSOS 2019'!$N:$N)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1183125</v>
      </c>
      <c r="D26" s="22">
        <f>+SUMIF('TOTAL RECURSOS 2019'!$P:$P,CONCATENATE("O001",$A26,1,$F$8),'TOTAL RECURSOS 2019'!$N:$N)</f>
        <v>29097</v>
      </c>
      <c r="E26" s="22">
        <f>+SUMIF('TOTAL RECURSOS 2019'!$P:$P,CONCATENATE("M001",$A26,1,$F$8),'TOTAL RECURSOS 2019'!$N:$N)</f>
        <v>86460</v>
      </c>
      <c r="F26" s="22">
        <f>+SUMIF('TOTAL RECURSOS 2019'!$P:$P,CONCATENATE("E006",$A26,1,$F$8),'TOTAL RECURSOS 2019'!$N:$N)</f>
        <v>1067568</v>
      </c>
      <c r="G26" s="22">
        <f>+SUMIF('TOTAL RECURSOS 2019'!$P:$P,CONCATENATE("K024",$A26,1,$G$8),'TOTAL RECURSOS 2019'!$N:$N)</f>
        <v>0</v>
      </c>
      <c r="H26" s="22">
        <f>+SUMIF('TOTAL RECURSOS 2019'!$P:$P,CONCATENATE("O001",$A26,4,$F$8),'TOTAL RECURSOS 2019'!$N:$N)</f>
        <v>0</v>
      </c>
      <c r="I26" s="22">
        <f>+SUMIF('TOTAL RECURSOS 2019'!$P:$P,CONCATENATE("M001",$A26,4,$F$8),'TOTAL RECURSOS 2019'!$N:$N)</f>
        <v>0</v>
      </c>
      <c r="J26" s="22">
        <f>+SUMIF('TOTAL RECURSOS 2019'!$P:$P,CONCATENATE("E006",$A26,4,$F$8),'TOTAL RECURSOS 2019'!$N:$N)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1237169</v>
      </c>
      <c r="D27" s="22">
        <f t="shared" si="8"/>
        <v>36311</v>
      </c>
      <c r="E27" s="22">
        <f t="shared" si="8"/>
        <v>102351</v>
      </c>
      <c r="F27" s="22">
        <f t="shared" si="8"/>
        <v>1098507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1237169</v>
      </c>
      <c r="D28" s="22">
        <f>+SUMIF('TOTAL RECURSOS 2019'!$P:$P,CONCATENATE("O001",$A28,1,$F$8),'TOTAL RECURSOS 2019'!$N:$N)</f>
        <v>36311</v>
      </c>
      <c r="E28" s="22">
        <f>+SUMIF('TOTAL RECURSOS 2019'!$P:$P,CONCATENATE("M001",$A28,1,$F$8),'TOTAL RECURSOS 2019'!$N:$N)</f>
        <v>102351</v>
      </c>
      <c r="F28" s="22">
        <f>+SUMIF('TOTAL RECURSOS 2019'!$P:$P,CONCATENATE("E006",$A28,1,$F$8),'TOTAL RECURSOS 2019'!$N:$N)</f>
        <v>1098507</v>
      </c>
      <c r="G28" s="22">
        <f>+SUMIF('TOTAL RECURSOS 2019'!$P:$P,CONCATENATE("K024",$A28,1,$G$8),'TOTAL RECURSOS 2019'!$N:$N)</f>
        <v>0</v>
      </c>
      <c r="H28" s="22">
        <f>+SUMIF('TOTAL RECURSOS 2019'!$P:$P,CONCATENATE("O001",$A28,4,$F$8),'TOTAL RECURSOS 2019'!$N:$N)</f>
        <v>0</v>
      </c>
      <c r="I28" s="22">
        <f>+SUMIF('TOTAL RECURSOS 2019'!$P:$P,CONCATENATE("M001",$A28,4,$F$8),'TOTAL RECURSOS 2019'!$N:$N)</f>
        <v>0</v>
      </c>
      <c r="J28" s="22">
        <f>+SUMIF('TOTAL RECURSOS 2019'!$P:$P,CONCATENATE("E006",$A28,4,$F$8),'TOTAL RECURSOS 2019'!$N:$N)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1370163</v>
      </c>
      <c r="D29" s="22">
        <f t="shared" si="9"/>
        <v>47507</v>
      </c>
      <c r="E29" s="22">
        <f t="shared" si="9"/>
        <v>123759</v>
      </c>
      <c r="F29" s="22">
        <f t="shared" si="9"/>
        <v>1198897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494868</v>
      </c>
      <c r="D30" s="22">
        <f>+SUMIF('TOTAL RECURSOS 2019'!$P:$P,CONCATENATE("O001",$A30,1,$F$8),'TOTAL RECURSOS 2019'!$N:$N)</f>
        <v>14524</v>
      </c>
      <c r="E30" s="22">
        <f>+SUMIF('TOTAL RECURSOS 2019'!$P:$P,CONCATENATE("M001",$A30,1,$F$8),'TOTAL RECURSOS 2019'!$N:$N)</f>
        <v>40941</v>
      </c>
      <c r="F30" s="22">
        <f>+SUMIF('TOTAL RECURSOS 2019'!$P:$P,CONCATENATE("E006",$A30,1,$F$8),'TOTAL RECURSOS 2019'!$N:$N)</f>
        <v>439403</v>
      </c>
      <c r="G30" s="22">
        <f>+SUMIF('TOTAL RECURSOS 2019'!$P:$P,CONCATENATE("K024",$A30,1,$G$8),'TOTAL RECURSOS 2019'!$N:$N)</f>
        <v>0</v>
      </c>
      <c r="H30" s="22">
        <f>+SUMIF('TOTAL RECURSOS 2019'!$P:$P,CONCATENATE("O001",$A30,4,$F$8),'TOTAL RECURSOS 2019'!$N:$N)</f>
        <v>0</v>
      </c>
      <c r="I30" s="22">
        <f>+SUMIF('TOTAL RECURSOS 2019'!$P:$P,CONCATENATE("M001",$A30,4,$F$8),'TOTAL RECURSOS 2019'!$N:$N)</f>
        <v>0</v>
      </c>
      <c r="J30" s="22">
        <f>+SUMIF('TOTAL RECURSOS 2019'!$P:$P,CONCATENATE("E006",$A30,4,$F$8),'TOTAL RECURSOS 2019'!$N:$N)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875295</v>
      </c>
      <c r="D31" s="22">
        <f>+SUMIF('TOTAL RECURSOS 2019'!$P:$P,CONCATENATE("O001",$A31,1,$F$8),'TOTAL RECURSOS 2019'!$N:$N)</f>
        <v>32983</v>
      </c>
      <c r="E31" s="22">
        <f>+SUMIF('TOTAL RECURSOS 2019'!$P:$P,CONCATENATE("M001",$A31,1,$F$8),'TOTAL RECURSOS 2019'!$N:$N)</f>
        <v>82818</v>
      </c>
      <c r="F31" s="22">
        <f>+SUMIF('TOTAL RECURSOS 2019'!$P:$P,CONCATENATE("E006",$A31,1,$F$8),'TOTAL RECURSOS 2019'!$N:$N)</f>
        <v>759494</v>
      </c>
      <c r="G31" s="22">
        <f>+SUMIF('TOTAL RECURSOS 2019'!$P:$P,CONCATENATE("K024",$A31,1,$G$8),'TOTAL RECURSOS 2019'!$N:$N)</f>
        <v>0</v>
      </c>
      <c r="H31" s="22">
        <f>+SUMIF('TOTAL RECURSOS 2019'!$P:$P,CONCATENATE("O001",$A31,4,$F$8),'TOTAL RECURSOS 2019'!$N:$N)</f>
        <v>0</v>
      </c>
      <c r="I31" s="22">
        <f>+SUMIF('TOTAL RECURSOS 2019'!$P:$P,CONCATENATE("M001",$A31,4,$F$8),'TOTAL RECURSOS 2019'!$N:$N)</f>
        <v>0</v>
      </c>
      <c r="J31" s="22">
        <f>+SUMIF('TOTAL RECURSOS 2019'!$P:$P,CONCATENATE("E006",$A31,4,$F$8),'TOTAL RECURSOS 2019'!$N:$N)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1589053</v>
      </c>
      <c r="D32" s="22">
        <f t="shared" si="10"/>
        <v>42550</v>
      </c>
      <c r="E32" s="22">
        <f t="shared" si="10"/>
        <v>109362</v>
      </c>
      <c r="F32" s="22">
        <f t="shared" si="10"/>
        <v>1437141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1486370</v>
      </c>
      <c r="D33" s="22">
        <f>+SUMIF('TOTAL RECURSOS 2019'!$P:$P,CONCATENATE("O001",$A33,1,$F$8),'TOTAL RECURSOS 2019'!$N:$N)</f>
        <v>39561</v>
      </c>
      <c r="E33" s="22">
        <f>+SUMIF('TOTAL RECURSOS 2019'!$P:$P,CONCATENATE("M001",$A33,1,$F$8),'TOTAL RECURSOS 2019'!$N:$N)</f>
        <v>100032</v>
      </c>
      <c r="F33" s="22">
        <f>+SUMIF('TOTAL RECURSOS 2019'!$P:$P,CONCATENATE("E006",$A33,1,$F$8),'TOTAL RECURSOS 2019'!$N:$N)</f>
        <v>1346777</v>
      </c>
      <c r="G33" s="22">
        <f>+SUMIF('TOTAL RECURSOS 2019'!$P:$P,CONCATENATE("K024",$A33,1,$G$8),'TOTAL RECURSOS 2019'!$N:$N)</f>
        <v>0</v>
      </c>
      <c r="H33" s="22">
        <f>+SUMIF('TOTAL RECURSOS 2019'!$P:$P,CONCATENATE("O001",$A33,4,$F$8),'TOTAL RECURSOS 2019'!$N:$N)</f>
        <v>0</v>
      </c>
      <c r="I33" s="22">
        <f>+SUMIF('TOTAL RECURSOS 2019'!$P:$P,CONCATENATE("M001",$A33,4,$F$8),'TOTAL RECURSOS 2019'!$N:$N)</f>
        <v>0</v>
      </c>
      <c r="J33" s="22">
        <f>+SUMIF('TOTAL RECURSOS 2019'!$P:$P,CONCATENATE("E006",$A33,4,$F$8),'TOTAL RECURSOS 2019'!$N:$N)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0</v>
      </c>
      <c r="D34" s="22">
        <f>+SUMIF('TOTAL RECURSOS 2019'!$P:$P,CONCATENATE("O001",$A34,1,$F$8),'TOTAL RECURSOS 2019'!$N:$N)</f>
        <v>0</v>
      </c>
      <c r="E34" s="22">
        <f>+SUMIF('TOTAL RECURSOS 2019'!$P:$P,CONCATENATE("M001",$A34,1,$F$8),'TOTAL RECURSOS 2019'!$N:$N)</f>
        <v>0</v>
      </c>
      <c r="F34" s="22">
        <f>+SUMIF('TOTAL RECURSOS 2019'!$P:$P,CONCATENATE("E006",$A34,1,$F$8),'TOTAL RECURSOS 2019'!$N:$N)</f>
        <v>0</v>
      </c>
      <c r="G34" s="22">
        <f>+SUMIF('TOTAL RECURSOS 2019'!$P:$P,CONCATENATE("K024",$A34,1,$G$8),'TOTAL RECURSOS 2019'!$N:$N)</f>
        <v>0</v>
      </c>
      <c r="H34" s="22">
        <f>+SUMIF('TOTAL RECURSOS 2019'!$P:$P,CONCATENATE("O001",$A34,4,$F$8),'TOTAL RECURSOS 2019'!$N:$N)</f>
        <v>0</v>
      </c>
      <c r="I34" s="22">
        <f>+SUMIF('TOTAL RECURSOS 2019'!$P:$P,CONCATENATE("M001",$A34,4,$F$8),'TOTAL RECURSOS 2019'!$N:$N)</f>
        <v>0</v>
      </c>
      <c r="J34" s="22">
        <f>+SUMIF('TOTAL RECURSOS 2019'!$P:$P,CONCATENATE("E006",$A34,4,$F$8),'TOTAL RECURSOS 2019'!$N:$N)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0</v>
      </c>
      <c r="D35" s="22">
        <f>+SUMIF('TOTAL RECURSOS 2019'!$P:$P,CONCATENATE("O001",$A35,1,$F$8),'TOTAL RECURSOS 2019'!$N:$N)</f>
        <v>0</v>
      </c>
      <c r="E35" s="22">
        <f>+SUMIF('TOTAL RECURSOS 2019'!$P:$P,CONCATENATE("M001",$A35,1,$F$8),'TOTAL RECURSOS 2019'!$N:$N)</f>
        <v>0</v>
      </c>
      <c r="F35" s="22">
        <f>+SUMIF('TOTAL RECURSOS 2019'!$P:$P,CONCATENATE("E006",$A35,1,$F$8),'TOTAL RECURSOS 2019'!$N:$N)</f>
        <v>0</v>
      </c>
      <c r="G35" s="22">
        <f>+SUMIF('TOTAL RECURSOS 2019'!$P:$P,CONCATENATE("K024",$A35,1,$G$8),'TOTAL RECURSOS 2019'!$N:$N)</f>
        <v>0</v>
      </c>
      <c r="H35" s="22">
        <f>+SUMIF('TOTAL RECURSOS 2019'!$P:$P,CONCATENATE("O001",$A35,4,$F$8),'TOTAL RECURSOS 2019'!$N:$N)</f>
        <v>0</v>
      </c>
      <c r="I35" s="22">
        <f>+SUMIF('TOTAL RECURSOS 2019'!$P:$P,CONCATENATE("M001",$A35,4,$F$8),'TOTAL RECURSOS 2019'!$N:$N)</f>
        <v>0</v>
      </c>
      <c r="J35" s="22">
        <f>+SUMIF('TOTAL RECURSOS 2019'!$P:$P,CONCATENATE("E006",$A35,4,$F$8),'TOTAL RECURSOS 2019'!$N:$N)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102683</v>
      </c>
      <c r="D36" s="22">
        <f>+SUMIF('TOTAL RECURSOS 2019'!$P:$P,CONCATENATE("O001",$A36,1,$F$8),'TOTAL RECURSOS 2019'!$N:$N)</f>
        <v>2989</v>
      </c>
      <c r="E36" s="22">
        <f>+SUMIF('TOTAL RECURSOS 2019'!$P:$P,CONCATENATE("M001",$A36,1,$F$8),'TOTAL RECURSOS 2019'!$N:$N)</f>
        <v>9330</v>
      </c>
      <c r="F36" s="22">
        <f>+SUMIF('TOTAL RECURSOS 2019'!$P:$P,CONCATENATE("E006",$A36,1,$F$8),'TOTAL RECURSOS 2019'!$N:$N)</f>
        <v>90364</v>
      </c>
      <c r="G36" s="22">
        <f>+SUMIF('TOTAL RECURSOS 2019'!$P:$P,CONCATENATE("K024",$A36,1,$G$8),'TOTAL RECURSOS 2019'!$N:$N)</f>
        <v>0</v>
      </c>
      <c r="H36" s="22">
        <f>+SUMIF('TOTAL RECURSOS 2019'!$P:$P,CONCATENATE("O001",$A36,4,$F$8),'TOTAL RECURSOS 2019'!$N:$N)</f>
        <v>0</v>
      </c>
      <c r="I36" s="22">
        <f>+SUMIF('TOTAL RECURSOS 2019'!$P:$P,CONCATENATE("M001",$A36,4,$F$8),'TOTAL RECURSOS 2019'!$N:$N)</f>
        <v>0</v>
      </c>
      <c r="J36" s="22">
        <f>+SUMIF('TOTAL RECURSOS 2019'!$P:$P,CONCATENATE("E006",$A36,4,$F$8),'TOTAL RECURSOS 2019'!$N:$N)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74982352</v>
      </c>
      <c r="D37" s="20">
        <f t="shared" si="11"/>
        <v>2476396</v>
      </c>
      <c r="E37" s="20">
        <f t="shared" si="11"/>
        <v>5318635</v>
      </c>
      <c r="F37" s="20">
        <f t="shared" si="11"/>
        <v>64127631</v>
      </c>
      <c r="G37" s="20">
        <f t="shared" si="11"/>
        <v>0</v>
      </c>
      <c r="H37" s="20">
        <f t="shared" si="11"/>
        <v>107000</v>
      </c>
      <c r="I37" s="20">
        <f t="shared" si="11"/>
        <v>400000</v>
      </c>
      <c r="J37" s="20">
        <f t="shared" si="11"/>
        <v>2552690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71663244</v>
      </c>
      <c r="D38" s="22">
        <f t="shared" si="12"/>
        <v>2216978</v>
      </c>
      <c r="E38" s="22">
        <f t="shared" si="12"/>
        <v>5318635</v>
      </c>
      <c r="F38" s="22">
        <f t="shared" si="12"/>
        <v>64127631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69349713</v>
      </c>
      <c r="D39" s="22">
        <f>+SUMIF('TOTAL RECURSOS 2019'!$P:$P,CONCATENATE("O001",$A39,1,$F$8),'TOTAL RECURSOS 2019'!$N:$N)</f>
        <v>2127730</v>
      </c>
      <c r="E39" s="22">
        <f>+SUMIF('TOTAL RECURSOS 2019'!$P:$P,CONCATENATE("M001",$A39,1,$F$8),'TOTAL RECURSOS 2019'!$N:$N)</f>
        <v>5023087</v>
      </c>
      <c r="F39" s="22">
        <f>+SUMIF('TOTAL RECURSOS 2019'!$P:$P,CONCATENATE("E006",$A39,1,$F$8),'TOTAL RECURSOS 2019'!$N:$N)</f>
        <v>62198896</v>
      </c>
      <c r="G39" s="22">
        <f>+SUMIF('TOTAL RECURSOS 2019'!$P:$P,CONCATENATE("K024",$A39,1,$G$8),'TOTAL RECURSOS 2019'!$N:$N)</f>
        <v>0</v>
      </c>
      <c r="H39" s="22">
        <f>+SUMIF('TOTAL RECURSOS 2019'!$P:$P,CONCATENATE("O001",$A39,4,$F$8),'TOTAL RECURSOS 2019'!$N:$N)</f>
        <v>0</v>
      </c>
      <c r="I39" s="22">
        <f>+SUMIF('TOTAL RECURSOS 2019'!$P:$P,CONCATENATE("M001",$A39,4,$F$8),'TOTAL RECURSOS 2019'!$N:$N)</f>
        <v>0</v>
      </c>
      <c r="J39" s="22">
        <f>+SUMIF('TOTAL RECURSOS 2019'!$P:$P,CONCATENATE("E006",$A39,4,$F$8),'TOTAL RECURSOS 2019'!$N:$N)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2313531</v>
      </c>
      <c r="D40" s="22">
        <f>+SUMIF('TOTAL RECURSOS 2019'!$P:$P,CONCATENATE("O001",$A40,1,$F$8),'TOTAL RECURSOS 2019'!$N:$N)</f>
        <v>89248</v>
      </c>
      <c r="E40" s="22">
        <f>+SUMIF('TOTAL RECURSOS 2019'!$P:$P,CONCATENATE("M001",$A40,1,$F$8),'TOTAL RECURSOS 2019'!$N:$N)</f>
        <v>295548</v>
      </c>
      <c r="F40" s="22">
        <f>+SUMIF('TOTAL RECURSOS 2019'!$P:$P,CONCATENATE("E006",$A40,1,$F$8),'TOTAL RECURSOS 2019'!$N:$N)</f>
        <v>1928735</v>
      </c>
      <c r="G40" s="22">
        <f>+SUMIF('TOTAL RECURSOS 2019'!$P:$P,CONCATENATE("K024",$A40,1,$G$8),'TOTAL RECURSOS 2019'!$N:$N)</f>
        <v>0</v>
      </c>
      <c r="H40" s="22">
        <f>+SUMIF('TOTAL RECURSOS 2019'!$P:$P,CONCATENATE("O001",$A40,4,$F$8),'TOTAL RECURSOS 2019'!$N:$N)</f>
        <v>0</v>
      </c>
      <c r="I40" s="22">
        <f>+SUMIF('TOTAL RECURSOS 2019'!$P:$P,CONCATENATE("M001",$A40,4,$F$8),'TOTAL RECURSOS 2019'!$N:$N)</f>
        <v>0</v>
      </c>
      <c r="J40" s="22">
        <f>+SUMIF('TOTAL RECURSOS 2019'!$P:$P,CONCATENATE("E006",$A40,4,$F$8),'TOTAL RECURSOS 2019'!$N:$N)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3319108</v>
      </c>
      <c r="D41" s="22">
        <f t="shared" si="13"/>
        <v>259418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107000</v>
      </c>
      <c r="I41" s="22">
        <f t="shared" si="13"/>
        <v>400000</v>
      </c>
      <c r="J41" s="22">
        <f t="shared" si="13"/>
        <v>2552690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3319108</v>
      </c>
      <c r="D42" s="22">
        <f>+SUMIF('TOTAL RECURSOS 2019'!$P:$P,CONCATENATE("O001",$A42,1,$F$8),'TOTAL RECURSOS 2019'!$N:$N)</f>
        <v>259418</v>
      </c>
      <c r="E42" s="22">
        <f>+SUMIF('TOTAL RECURSOS 2019'!$P:$P,CONCATENATE("M001",$A42,1,$F$8),'TOTAL RECURSOS 2019'!$N:$N)</f>
        <v>0</v>
      </c>
      <c r="F42" s="22">
        <f>+SUMIF('TOTAL RECURSOS 2019'!$P:$P,CONCATENATE("E006",$A42,1,$F$8),'TOTAL RECURSOS 2019'!$N:$N)</f>
        <v>0</v>
      </c>
      <c r="G42" s="22">
        <f>+SUMIF('TOTAL RECURSOS 2019'!$P:$P,CONCATENATE("K024",$A42,1,$G$8),'TOTAL RECURSOS 2019'!$N:$N)</f>
        <v>0</v>
      </c>
      <c r="H42" s="22">
        <f>+SUMIF('TOTAL RECURSOS 2019'!$P:$P,CONCATENATE("O001",$A42,4,$F$8),'TOTAL RECURSOS 2019'!$N:$N)</f>
        <v>107000</v>
      </c>
      <c r="I42" s="22">
        <f>+SUMIF('TOTAL RECURSOS 2019'!$P:$P,CONCATENATE("M001",$A42,4,$F$8),'TOTAL RECURSOS 2019'!$N:$N)</f>
        <v>400000</v>
      </c>
      <c r="J42" s="22">
        <f>+SUMIF('TOTAL RECURSOS 2019'!$P:$P,CONCATENATE("E006",$A42,4,$F$8),'TOTAL RECURSOS 2019'!$N:$N)</f>
        <v>2552690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2019'!$P:$P,CONCATENATE("O001",$A45,1,$F$8),'TOTAL RECURSOS 2019'!$N:$N)</f>
        <v>0</v>
      </c>
      <c r="E45" s="22">
        <f>+SUMIF('TOTAL RECURSOS 2019'!$P:$P,CONCATENATE("M001",$A45,1,$F$8),'TOTAL RECURSOS 2019'!$N:$N)</f>
        <v>0</v>
      </c>
      <c r="F45" s="22">
        <f>+SUMIF('TOTAL RECURSOS 2019'!$P:$P,CONCATENATE("E006",$A45,1,$F$8),'TOTAL RECURSOS 2019'!$N:$N)</f>
        <v>0</v>
      </c>
      <c r="G45" s="22">
        <f>+SUMIF('TOTAL RECURSOS 2019'!$P:$P,CONCATENATE("K024",$A45,1,$G$8),'TOTAL RECURSOS 2019'!$N:$N)</f>
        <v>0</v>
      </c>
      <c r="H45" s="22">
        <f>+SUMIF('TOTAL RECURSOS 2019'!$P:$P,CONCATENATE("O001",$A45,4,$F$8),'TOTAL RECURSOS 2019'!$N:$N)</f>
        <v>0</v>
      </c>
      <c r="I45" s="22">
        <f>+SUMIF('TOTAL RECURSOS 2019'!$P:$P,CONCATENATE("M001",$A45,4,$F$8),'TOTAL RECURSOS 2019'!$N:$N)</f>
        <v>0</v>
      </c>
      <c r="J45" s="22">
        <f>+SUMIF('TOTAL RECURSOS 2019'!$P:$P,CONCATENATE("E006",$A45,4,$F$8),'TOTAL RECURSOS 2019'!$N:$N)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2019'!$P:$P,CONCATENATE("O001",$A46,1,$F$8),'TOTAL RECURSOS 2019'!$N:$N)</f>
        <v>0</v>
      </c>
      <c r="E46" s="22">
        <f>+SUMIF('TOTAL RECURSOS 2019'!$P:$P,CONCATENATE("M001",$A46,1,$F$8),'TOTAL RECURSOS 2019'!$N:$N)</f>
        <v>0</v>
      </c>
      <c r="F46" s="22">
        <f>+SUMIF('TOTAL RECURSOS 2019'!$P:$P,CONCATENATE("E006",$A46,1,$F$8),'TOTAL RECURSOS 2019'!$N:$N)</f>
        <v>0</v>
      </c>
      <c r="G46" s="22">
        <f>+SUMIF('TOTAL RECURSOS 2019'!$P:$P,CONCATENATE("K024",$A46,1,$G$8),'TOTAL RECURSOS 2019'!$N:$N)</f>
        <v>0</v>
      </c>
      <c r="H46" s="22">
        <f>+SUMIF('TOTAL RECURSOS 2019'!$P:$P,CONCATENATE("O001",$A46,4,$F$8),'TOTAL RECURSOS 2019'!$N:$N)</f>
        <v>0</v>
      </c>
      <c r="I46" s="22">
        <f>+SUMIF('TOTAL RECURSOS 2019'!$P:$P,CONCATENATE("M001",$A46,4,$F$8),'TOTAL RECURSOS 2019'!$N:$N)</f>
        <v>0</v>
      </c>
      <c r="J46" s="22">
        <f>+SUMIF('TOTAL RECURSOS 2019'!$P:$P,CONCATENATE("E006",$A46,4,$F$8),'TOTAL RECURSOS 2019'!$N:$N)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2019'!$P:$P,CONCATENATE("O001",$A47,1,$F$8),'TOTAL RECURSOS 2019'!$N:$N)</f>
        <v>0</v>
      </c>
      <c r="E47" s="22">
        <f>+SUMIF('TOTAL RECURSOS 2019'!$P:$P,CONCATENATE("M001",$A47,1,$F$8),'TOTAL RECURSOS 2019'!$N:$N)</f>
        <v>0</v>
      </c>
      <c r="F47" s="22">
        <f>+SUMIF('TOTAL RECURSOS 2019'!$P:$P,CONCATENATE("E006",$A47,1,$F$8),'TOTAL RECURSOS 2019'!$N:$N)</f>
        <v>0</v>
      </c>
      <c r="G47" s="22">
        <f>+SUMIF('TOTAL RECURSOS 2019'!$P:$P,CONCATENATE("K024",$A47,1,$G$8),'TOTAL RECURSOS 2019'!$N:$N)</f>
        <v>0</v>
      </c>
      <c r="H47" s="22">
        <f>+SUMIF('TOTAL RECURSOS 2019'!$P:$P,CONCATENATE("O001",$A47,4,$F$8),'TOTAL RECURSOS 2019'!$N:$N)</f>
        <v>0</v>
      </c>
      <c r="I47" s="22">
        <f>+SUMIF('TOTAL RECURSOS 2019'!$P:$P,CONCATENATE("M001",$A47,4,$F$8),'TOTAL RECURSOS 2019'!$N:$N)</f>
        <v>0</v>
      </c>
      <c r="J47" s="22">
        <f>+SUMIF('TOTAL RECURSOS 2019'!$P:$P,CONCATENATE("E006",$A47,4,$F$8),'TOTAL RECURSOS 2019'!$N:$N)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2019'!$P:$P,CONCATENATE("O001",$A48,1,$F$8),'TOTAL RECURSOS 2019'!$N:$N)</f>
        <v>0</v>
      </c>
      <c r="E48" s="22">
        <f>+SUMIF('TOTAL RECURSOS 2019'!$P:$P,CONCATENATE("M001",$A48,1,$F$8),'TOTAL RECURSOS 2019'!$N:$N)</f>
        <v>0</v>
      </c>
      <c r="F48" s="22">
        <f>+SUMIF('TOTAL RECURSOS 2019'!$P:$P,CONCATENATE("E006",$A48,1,$F$8),'TOTAL RECURSOS 2019'!$N:$N)</f>
        <v>0</v>
      </c>
      <c r="G48" s="22">
        <f>+SUMIF('TOTAL RECURSOS 2019'!$P:$P,CONCATENATE("K024",$A48,1,$G$8),'TOTAL RECURSOS 2019'!$N:$N)</f>
        <v>0</v>
      </c>
      <c r="H48" s="22">
        <f>+SUMIF('TOTAL RECURSOS 2019'!$P:$P,CONCATENATE("O001",$A48,4,$F$8),'TOTAL RECURSOS 2019'!$N:$N)</f>
        <v>0</v>
      </c>
      <c r="I48" s="22">
        <f>+SUMIF('TOTAL RECURSOS 2019'!$P:$P,CONCATENATE("M001",$A48,4,$F$8),'TOTAL RECURSOS 2019'!$N:$N)</f>
        <v>0</v>
      </c>
      <c r="J48" s="22">
        <f>+SUMIF('TOTAL RECURSOS 2019'!$P:$P,CONCATENATE("E006",$A48,4,$F$8),'TOTAL RECURSOS 2019'!$N:$N)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2019'!$P:$P,CONCATENATE("O001",$A49,1,$F$8),'TOTAL RECURSOS 2019'!$N:$N)</f>
        <v>0</v>
      </c>
      <c r="E49" s="22">
        <f>+SUMIF('TOTAL RECURSOS 2019'!$P:$P,CONCATENATE("M001",$A49,1,$F$8),'TOTAL RECURSOS 2019'!$N:$N)</f>
        <v>0</v>
      </c>
      <c r="F49" s="22">
        <f>+SUMIF('TOTAL RECURSOS 2019'!$P:$P,CONCATENATE("E006",$A49,1,$F$8),'TOTAL RECURSOS 2019'!$N:$N)</f>
        <v>0</v>
      </c>
      <c r="G49" s="22">
        <f>+SUMIF('TOTAL RECURSOS 2019'!$P:$P,CONCATENATE("K024",$A49,1,$G$8),'TOTAL RECURSOS 2019'!$N:$N)</f>
        <v>0</v>
      </c>
      <c r="H49" s="22">
        <f>+SUMIF('TOTAL RECURSOS 2019'!$P:$P,CONCATENATE("O001",$A49,4,$F$8),'TOTAL RECURSOS 2019'!$N:$N)</f>
        <v>0</v>
      </c>
      <c r="I49" s="22">
        <f>+SUMIF('TOTAL RECURSOS 2019'!$P:$P,CONCATENATE("M001",$A49,4,$F$8),'TOTAL RECURSOS 2019'!$N:$N)</f>
        <v>0</v>
      </c>
      <c r="J49" s="22">
        <f>+SUMIF('TOTAL RECURSOS 2019'!$P:$P,CONCATENATE("E006",$A49,4,$F$8),'TOTAL RECURSOS 2019'!$N:$N)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2019'!$P:$P,CONCATENATE("O001",$A50,1,$F$8),'TOTAL RECURSOS 2019'!$N:$N)</f>
        <v>0</v>
      </c>
      <c r="E50" s="22">
        <f>+SUMIF('TOTAL RECURSOS 2019'!$P:$P,CONCATENATE("M001",$A50,1,$F$8),'TOTAL RECURSOS 2019'!$N:$N)</f>
        <v>0</v>
      </c>
      <c r="F50" s="22">
        <f>+SUMIF('TOTAL RECURSOS 2019'!$P:$P,CONCATENATE("E006",$A50,1,$F$8),'TOTAL RECURSOS 2019'!$N:$N)</f>
        <v>0</v>
      </c>
      <c r="G50" s="22">
        <f>+SUMIF('TOTAL RECURSOS 2019'!$P:$P,CONCATENATE("K024",$A50,1,$G$8),'TOTAL RECURSOS 2019'!$N:$N)</f>
        <v>0</v>
      </c>
      <c r="H50" s="22">
        <f>+SUMIF('TOTAL RECURSOS 2019'!$P:$P,CONCATENATE("O001",$A50,4,$F$8),'TOTAL RECURSOS 2019'!$N:$N)</f>
        <v>0</v>
      </c>
      <c r="I50" s="22">
        <f>+SUMIF('TOTAL RECURSOS 2019'!$P:$P,CONCATENATE("M001",$A50,4,$F$8),'TOTAL RECURSOS 2019'!$N:$N)</f>
        <v>0</v>
      </c>
      <c r="J50" s="22">
        <f>+SUMIF('TOTAL RECURSOS 2019'!$P:$P,CONCATENATE("E006",$A50,4,$F$8),'TOTAL RECURSOS 2019'!$N:$N)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2019'!$P:$P,CONCATENATE("O001",$A51,1,$F$8),'TOTAL RECURSOS 2019'!$N:$N)</f>
        <v>0</v>
      </c>
      <c r="E51" s="22">
        <f>+SUMIF('TOTAL RECURSOS 2019'!$P:$P,CONCATENATE("M001",$A51,1,$F$8),'TOTAL RECURSOS 2019'!$N:$N)</f>
        <v>0</v>
      </c>
      <c r="F51" s="22">
        <f>+SUMIF('TOTAL RECURSOS 2019'!$P:$P,CONCATENATE("E006",$A51,1,$F$8),'TOTAL RECURSOS 2019'!$N:$N)</f>
        <v>0</v>
      </c>
      <c r="G51" s="22">
        <f>+SUMIF('TOTAL RECURSOS 2019'!$P:$P,CONCATENATE("K024",$A51,1,$G$8),'TOTAL RECURSOS 2019'!$N:$N)</f>
        <v>0</v>
      </c>
      <c r="H51" s="22">
        <f>+SUMIF('TOTAL RECURSOS 2019'!$P:$P,CONCATENATE("O001",$A51,4,$F$8),'TOTAL RECURSOS 2019'!$N:$N)</f>
        <v>0</v>
      </c>
      <c r="I51" s="22">
        <f>+SUMIF('TOTAL RECURSOS 2019'!$P:$P,CONCATENATE("M001",$A51,4,$F$8),'TOTAL RECURSOS 2019'!$N:$N)</f>
        <v>0</v>
      </c>
      <c r="J51" s="22">
        <f>+SUMIF('TOTAL RECURSOS 2019'!$P:$P,CONCATENATE("E006",$A51,4,$F$8),'TOTAL RECURSOS 2019'!$N:$N)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2019'!$P:$P,CONCATENATE("O001",$A52,1,$F$8),'TOTAL RECURSOS 2019'!$N:$N)</f>
        <v>0</v>
      </c>
      <c r="E52" s="22">
        <f>+SUMIF('TOTAL RECURSOS 2019'!$P:$P,CONCATENATE("M001",$A52,1,$F$8),'TOTAL RECURSOS 2019'!$N:$N)</f>
        <v>0</v>
      </c>
      <c r="F52" s="22">
        <f>+SUMIF('TOTAL RECURSOS 2019'!$P:$P,CONCATENATE("E006",$A52,1,$F$8),'TOTAL RECURSOS 2019'!$N:$N)</f>
        <v>0</v>
      </c>
      <c r="G52" s="22">
        <f>+SUMIF('TOTAL RECURSOS 2019'!$P:$P,CONCATENATE("K024",$A52,1,$G$8),'TOTAL RECURSOS 2019'!$N:$N)</f>
        <v>0</v>
      </c>
      <c r="H52" s="22">
        <f>+SUMIF('TOTAL RECURSOS 2019'!$P:$P,CONCATENATE("O001",$A52,4,$F$8),'TOTAL RECURSOS 2019'!$N:$N)</f>
        <v>0</v>
      </c>
      <c r="I52" s="22">
        <f>+SUMIF('TOTAL RECURSOS 2019'!$P:$P,CONCATENATE("M001",$A52,4,$F$8),'TOTAL RECURSOS 2019'!$N:$N)</f>
        <v>0</v>
      </c>
      <c r="J52" s="22">
        <f>+SUMIF('TOTAL RECURSOS 2019'!$P:$P,CONCATENATE("E006",$A52,4,$F$8),'TOTAL RECURSOS 2019'!$N:$N)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23228283</v>
      </c>
      <c r="D53" s="18">
        <f t="shared" si="17"/>
        <v>0</v>
      </c>
      <c r="E53" s="18">
        <f t="shared" si="17"/>
        <v>0</v>
      </c>
      <c r="F53" s="18">
        <f t="shared" si="17"/>
        <v>3072283</v>
      </c>
      <c r="G53" s="18">
        <f t="shared" si="17"/>
        <v>0</v>
      </c>
      <c r="H53" s="18">
        <f t="shared" si="17"/>
        <v>20000</v>
      </c>
      <c r="I53" s="18">
        <f t="shared" si="17"/>
        <v>387100</v>
      </c>
      <c r="J53" s="18">
        <f t="shared" si="17"/>
        <v>19748900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2300000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2000</v>
      </c>
      <c r="I54" s="20">
        <f t="shared" si="18"/>
        <v>35500</v>
      </c>
      <c r="J54" s="20">
        <f t="shared" si="18"/>
        <v>2262500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510000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16100</v>
      </c>
      <c r="J55" s="22">
        <f t="shared" si="19"/>
        <v>491900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510000</v>
      </c>
      <c r="D56" s="22">
        <f>+SUMIF('TOTAL RECURSOS 2019'!$P:$P,CONCATENATE("O001",$A56,1,$F$8),'TOTAL RECURSOS 2019'!$N:$N)</f>
        <v>0</v>
      </c>
      <c r="E56" s="22">
        <f>+SUMIF('TOTAL RECURSOS 2019'!$P:$P,CONCATENATE("M001",$A56,1,$F$8),'TOTAL RECURSOS 2019'!$N:$N)</f>
        <v>0</v>
      </c>
      <c r="F56" s="22">
        <f>+SUMIF('TOTAL RECURSOS 2019'!$P:$P,CONCATENATE("E006",$A56,1,$F$8),'TOTAL RECURSOS 2019'!$N:$N)</f>
        <v>0</v>
      </c>
      <c r="G56" s="22">
        <f>+SUMIF('TOTAL RECURSOS 2019'!$P:$P,CONCATENATE("K024",$A56,1,$G$8),'TOTAL RECURSOS 2019'!$N:$N)</f>
        <v>0</v>
      </c>
      <c r="H56" s="22">
        <f>+SUMIF('TOTAL RECURSOS 2019'!$P:$P,CONCATENATE("O001",$A56,4,$F$8),'TOTAL RECURSOS 2019'!$N:$N)</f>
        <v>2000</v>
      </c>
      <c r="I56" s="22">
        <f>+SUMIF('TOTAL RECURSOS 2019'!$P:$P,CONCATENATE("M001",$A56,4,$F$8),'TOTAL RECURSOS 2019'!$N:$N)</f>
        <v>16100</v>
      </c>
      <c r="J56" s="22">
        <f>+SUMIF('TOTAL RECURSOS 2019'!$P:$P,CONCATENATE("E006",$A56,4,$F$8),'TOTAL RECURSOS 2019'!$N:$N)</f>
        <v>491900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210000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9000</v>
      </c>
      <c r="J57" s="22">
        <f t="shared" si="20"/>
        <v>201000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210000</v>
      </c>
      <c r="D58" s="22">
        <f>+SUMIF('TOTAL RECURSOS 2019'!$P:$P,CONCATENATE("O001",$A58,1,$F$8),'TOTAL RECURSOS 2019'!$N:$N)</f>
        <v>0</v>
      </c>
      <c r="E58" s="22">
        <f>+SUMIF('TOTAL RECURSOS 2019'!$P:$P,CONCATENATE("M001",$A58,1,$F$8),'TOTAL RECURSOS 2019'!$N:$N)</f>
        <v>0</v>
      </c>
      <c r="F58" s="22">
        <f>+SUMIF('TOTAL RECURSOS 2019'!$P:$P,CONCATENATE("E006",$A58,1,$F$8),'TOTAL RECURSOS 2019'!$N:$N)</f>
        <v>0</v>
      </c>
      <c r="G58" s="22">
        <f>+SUMIF('TOTAL RECURSOS 2019'!$P:$P,CONCATENATE("K024",$A58,1,$G$8),'TOTAL RECURSOS 2019'!$N:$N)</f>
        <v>0</v>
      </c>
      <c r="H58" s="22">
        <f>+SUMIF('TOTAL RECURSOS 2019'!$P:$P,CONCATENATE("O001",$A58,4,$F$8),'TOTAL RECURSOS 2019'!$N:$N)</f>
        <v>0</v>
      </c>
      <c r="I58" s="22">
        <f>+SUMIF('TOTAL RECURSOS 2019'!$P:$P,CONCATENATE("M001",$A58,4,$F$8),'TOTAL RECURSOS 2019'!$N:$N)</f>
        <v>9000</v>
      </c>
      <c r="J58" s="22">
        <f>+SUMIF('TOTAL RECURSOS 2019'!$P:$P,CONCATENATE("E006",$A58,4,$F$8),'TOTAL RECURSOS 2019'!$N:$N)</f>
        <v>201000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280000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5400</v>
      </c>
      <c r="J59" s="22">
        <f t="shared" si="21"/>
        <v>274600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280000</v>
      </c>
      <c r="D60" s="22">
        <f>+SUMIF('TOTAL RECURSOS 2019'!$P:$P,CONCATENATE("O001",$A60,1,$F$8),'TOTAL RECURSOS 2019'!$N:$N)</f>
        <v>0</v>
      </c>
      <c r="E60" s="22">
        <f>+SUMIF('TOTAL RECURSOS 2019'!$P:$P,CONCATENATE("M001",$A60,1,$F$8),'TOTAL RECURSOS 2019'!$N:$N)</f>
        <v>0</v>
      </c>
      <c r="F60" s="22">
        <f>+SUMIF('TOTAL RECURSOS 2019'!$P:$P,CONCATENATE("E006",$A60,1,$F$8),'TOTAL RECURSOS 2019'!$N:$N)</f>
        <v>0</v>
      </c>
      <c r="G60" s="22">
        <f>+SUMIF('TOTAL RECURSOS 2019'!$P:$P,CONCATENATE("K024",$A60,1,$G$8),'TOTAL RECURSOS 2019'!$N:$N)</f>
        <v>0</v>
      </c>
      <c r="H60" s="22">
        <f>+SUMIF('TOTAL RECURSOS 2019'!$P:$P,CONCATENATE("O001",$A60,4,$F$8),'TOTAL RECURSOS 2019'!$N:$N)</f>
        <v>0</v>
      </c>
      <c r="I60" s="22">
        <f>+SUMIF('TOTAL RECURSOS 2019'!$P:$P,CONCATENATE("M001",$A60,4,$F$8),'TOTAL RECURSOS 2019'!$N:$N)</f>
        <v>5400</v>
      </c>
      <c r="J60" s="22">
        <f>+SUMIF('TOTAL RECURSOS 2019'!$P:$P,CONCATENATE("E006",$A60,4,$F$8),'TOTAL RECURSOS 2019'!$N:$N)</f>
        <v>274600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1090000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0</v>
      </c>
      <c r="I61" s="22">
        <f t="shared" si="22"/>
        <v>5000</v>
      </c>
      <c r="J61" s="22">
        <f t="shared" si="22"/>
        <v>1085000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60000</v>
      </c>
      <c r="D62" s="22">
        <f>+SUMIF('TOTAL RECURSOS 2019'!$P:$P,CONCATENATE("O001",$A62,1,$F$8),'TOTAL RECURSOS 2019'!$N:$N)</f>
        <v>0</v>
      </c>
      <c r="E62" s="22">
        <f>+SUMIF('TOTAL RECURSOS 2019'!$P:$P,CONCATENATE("M001",$A62,1,$F$8),'TOTAL RECURSOS 2019'!$N:$N)</f>
        <v>0</v>
      </c>
      <c r="F62" s="22">
        <f>+SUMIF('TOTAL RECURSOS 2019'!$P:$P,CONCATENATE("E006",$A62,1,$F$8),'TOTAL RECURSOS 2019'!$N:$N)</f>
        <v>0</v>
      </c>
      <c r="G62" s="22">
        <f>+SUMIF('TOTAL RECURSOS 2019'!$P:$P,CONCATENATE("K024",$A62,1,$G$8),'TOTAL RECURSOS 2019'!$N:$N)</f>
        <v>0</v>
      </c>
      <c r="H62" s="22">
        <f>+SUMIF('TOTAL RECURSOS 2019'!$P:$P,CONCATENATE("O001",$A62,4,$F$8),'TOTAL RECURSOS 2019'!$N:$N)</f>
        <v>0</v>
      </c>
      <c r="I62" s="22">
        <f>+SUMIF('TOTAL RECURSOS 2019'!$P:$P,CONCATENATE("M001",$A62,4,$F$8),'TOTAL RECURSOS 2019'!$N:$N)</f>
        <v>5000</v>
      </c>
      <c r="J62" s="22">
        <f>+SUMIF('TOTAL RECURSOS 2019'!$P:$P,CONCATENATE("E006",$A62,4,$F$8),'TOTAL RECURSOS 2019'!$N:$N)</f>
        <v>55000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1030000</v>
      </c>
      <c r="D63" s="22">
        <f>+SUMIF('TOTAL RECURSOS 2019'!$P:$P,CONCATENATE("O001",$A63,1,$F$8),'TOTAL RECURSOS 2019'!$N:$N)</f>
        <v>0</v>
      </c>
      <c r="E63" s="22">
        <f>+SUMIF('TOTAL RECURSOS 2019'!$P:$P,CONCATENATE("M001",$A63,1,$F$8),'TOTAL RECURSOS 2019'!$N:$N)</f>
        <v>0</v>
      </c>
      <c r="F63" s="22">
        <f>+SUMIF('TOTAL RECURSOS 2019'!$P:$P,CONCATENATE("E006",$A63,1,$F$8),'TOTAL RECURSOS 2019'!$N:$N)</f>
        <v>0</v>
      </c>
      <c r="G63" s="22">
        <f>+SUMIF('TOTAL RECURSOS 2019'!$P:$P,CONCATENATE("K024",$A63,1,$G$8),'TOTAL RECURSOS 2019'!$N:$N)</f>
        <v>0</v>
      </c>
      <c r="H63" s="22">
        <f>+SUMIF('TOTAL RECURSOS 2019'!$P:$P,CONCATENATE("O001",$A63,4,$F$8),'TOTAL RECURSOS 2019'!$N:$N)</f>
        <v>0</v>
      </c>
      <c r="I63" s="22">
        <f>+SUMIF('TOTAL RECURSOS 2019'!$P:$P,CONCATENATE("M001",$A63,4,$F$8),'TOTAL RECURSOS 2019'!$N:$N)</f>
        <v>0</v>
      </c>
      <c r="J63" s="22">
        <f>+SUMIF('TOTAL RECURSOS 2019'!$P:$P,CONCATENATE("E006",$A63,4,$F$8),'TOTAL RECURSOS 2019'!$N:$N)</f>
        <v>1030000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210000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210000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210000</v>
      </c>
      <c r="D65" s="22">
        <f>+SUMIF('TOTAL RECURSOS 2019'!$P:$P,CONCATENATE("O001",$A65,1,$F$8),'TOTAL RECURSOS 2019'!$N:$N)</f>
        <v>0</v>
      </c>
      <c r="E65" s="22">
        <f>+SUMIF('TOTAL RECURSOS 2019'!$P:$P,CONCATENATE("M001",$A65,1,$F$8),'TOTAL RECURSOS 2019'!$N:$N)</f>
        <v>0</v>
      </c>
      <c r="F65" s="22">
        <f>+SUMIF('TOTAL RECURSOS 2019'!$P:$P,CONCATENATE("E006",$A65,1,$F$8),'TOTAL RECURSOS 2019'!$N:$N)</f>
        <v>0</v>
      </c>
      <c r="G65" s="22">
        <f>+SUMIF('TOTAL RECURSOS 2019'!$P:$P,CONCATENATE("K024",$A65,1,$G$8),'TOTAL RECURSOS 2019'!$N:$N)</f>
        <v>0</v>
      </c>
      <c r="H65" s="22">
        <f>+SUMIF('TOTAL RECURSOS 2019'!$P:$P,CONCATENATE("O001",$A65,4,$F$8),'TOTAL RECURSOS 2019'!$N:$N)</f>
        <v>0</v>
      </c>
      <c r="I65" s="22">
        <f>+SUMIF('TOTAL RECURSOS 2019'!$P:$P,CONCATENATE("M001",$A65,4,$F$8),'TOTAL RECURSOS 2019'!$N:$N)</f>
        <v>0</v>
      </c>
      <c r="J65" s="22">
        <f>+SUMIF('TOTAL RECURSOS 2019'!$P:$P,CONCATENATE("E006",$A65,4,$F$8),'TOTAL RECURSOS 2019'!$N:$N)</f>
        <v>210000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1224000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6000</v>
      </c>
      <c r="I66" s="20">
        <f t="shared" si="24"/>
        <v>199600</v>
      </c>
      <c r="J66" s="20">
        <f t="shared" si="24"/>
        <v>1018400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1184000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6000</v>
      </c>
      <c r="I67" s="22">
        <f t="shared" si="25"/>
        <v>191200</v>
      </c>
      <c r="J67" s="22">
        <f t="shared" si="25"/>
        <v>986800</v>
      </c>
    </row>
    <row r="68" spans="1:10" ht="17.100000000000001" customHeight="1" x14ac:dyDescent="0.25">
      <c r="A68" s="28">
        <v>22103</v>
      </c>
      <c r="B68" s="29" t="s">
        <v>470</v>
      </c>
      <c r="C68" s="22">
        <f>+SUM(D68:J68)</f>
        <v>40000</v>
      </c>
      <c r="D68" s="22">
        <f>+SUMIF('TOTAL RECURSOS 2019'!$P:$P,CONCATENATE("O001",$A68,1,$F$8),'TOTAL RECURSOS 2019'!$N:$N)</f>
        <v>0</v>
      </c>
      <c r="E68" s="22">
        <f>+SUMIF('TOTAL RECURSOS 2019'!$P:$P,CONCATENATE("M001",$A68,1,$F$8),'TOTAL RECURSOS 2019'!$N:$N)</f>
        <v>0</v>
      </c>
      <c r="F68" s="22">
        <f>+SUMIF('TOTAL RECURSOS 2019'!$P:$P,CONCATENATE("E006",$A68,1,$F$8),'TOTAL RECURSOS 2019'!$N:$N)</f>
        <v>0</v>
      </c>
      <c r="G68" s="22">
        <f>+SUMIF('TOTAL RECURSOS 2019'!$P:$P,CONCATENATE("K024",$A68,1,$G$8),'TOTAL RECURSOS 2019'!$N:$N)</f>
        <v>0</v>
      </c>
      <c r="H68" s="22">
        <f>+SUMIF('TOTAL RECURSOS 2019'!$P:$P,CONCATENATE("O001",$A68,4,$F$8),'TOTAL RECURSOS 2019'!$N:$N)</f>
        <v>0</v>
      </c>
      <c r="I68" s="22">
        <f>+SUMIF('TOTAL RECURSOS 2019'!$P:$P,CONCATENATE("M001",$A68,4,$F$8),'TOTAL RECURSOS 2019'!$N:$N)</f>
        <v>0</v>
      </c>
      <c r="J68" s="22">
        <f>+SUMIF('TOTAL RECURSOS 2019'!$P:$P,CONCATENATE("E006",$A68,4,$F$8),'TOTAL RECURSOS 2019'!$N:$N)</f>
        <v>40000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394000</v>
      </c>
      <c r="D69" s="22">
        <f>+SUMIF('TOTAL RECURSOS 2019'!$P:$P,CONCATENATE("O001",$A69,1,$F$8),'TOTAL RECURSOS 2019'!$N:$N)</f>
        <v>0</v>
      </c>
      <c r="E69" s="22">
        <f>+SUMIF('TOTAL RECURSOS 2019'!$P:$P,CONCATENATE("M001",$A69,1,$F$8),'TOTAL RECURSOS 2019'!$N:$N)</f>
        <v>0</v>
      </c>
      <c r="F69" s="22">
        <f>+SUMIF('TOTAL RECURSOS 2019'!$P:$P,CONCATENATE("E006",$A69,1,$F$8),'TOTAL RECURSOS 2019'!$N:$N)</f>
        <v>0</v>
      </c>
      <c r="G69" s="22">
        <f>+SUMIF('TOTAL RECURSOS 2019'!$P:$P,CONCATENATE("K024",$A69,1,$G$8),'TOTAL RECURSOS 2019'!$N:$N)</f>
        <v>0</v>
      </c>
      <c r="H69" s="22">
        <f>+SUMIF('TOTAL RECURSOS 2019'!$P:$P,CONCATENATE("O001",$A69,4,$F$8),'TOTAL RECURSOS 2019'!$N:$N)</f>
        <v>6000</v>
      </c>
      <c r="I69" s="22">
        <f>+SUMIF('TOTAL RECURSOS 2019'!$P:$P,CONCATENATE("M001",$A69,4,$F$8),'TOTAL RECURSOS 2019'!$N:$N)</f>
        <v>100400</v>
      </c>
      <c r="J69" s="22">
        <f>+SUMIF('TOTAL RECURSOS 2019'!$P:$P,CONCATENATE("E006",$A69,4,$F$8),'TOTAL RECURSOS 2019'!$N:$N)</f>
        <v>287600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750000</v>
      </c>
      <c r="D70" s="22">
        <f>+SUMIF('TOTAL RECURSOS 2019'!$P:$P,CONCATENATE("O001",$A70,1,$F$8),'TOTAL RECURSOS 2019'!$N:$N)</f>
        <v>0</v>
      </c>
      <c r="E70" s="22">
        <f>+SUMIF('TOTAL RECURSOS 2019'!$P:$P,CONCATENATE("M001",$A70,1,$F$8),'TOTAL RECURSOS 2019'!$N:$N)</f>
        <v>0</v>
      </c>
      <c r="F70" s="22">
        <f>+SUMIF('TOTAL RECURSOS 2019'!$P:$P,CONCATENATE("E006",$A70,1,$F$8),'TOTAL RECURSOS 2019'!$N:$N)</f>
        <v>0</v>
      </c>
      <c r="G70" s="22">
        <f>+SUMIF('TOTAL RECURSOS 2019'!$P:$P,CONCATENATE("K024",$A70,1,$G$8),'TOTAL RECURSOS 2019'!$N:$N)</f>
        <v>0</v>
      </c>
      <c r="H70" s="22">
        <f>+SUMIF('TOTAL RECURSOS 2019'!$P:$P,CONCATENATE("O001",$A70,4,$F$8),'TOTAL RECURSOS 2019'!$N:$N)</f>
        <v>0</v>
      </c>
      <c r="I70" s="22">
        <f>+SUMIF('TOTAL RECURSOS 2019'!$P:$P,CONCATENATE("M001",$A70,4,$F$8),'TOTAL RECURSOS 2019'!$N:$N)</f>
        <v>90800</v>
      </c>
      <c r="J70" s="22">
        <f>+SUMIF('TOTAL RECURSOS 2019'!$P:$P,CONCATENATE("E006",$A70,4,$F$8),'TOTAL RECURSOS 2019'!$N:$N)</f>
        <v>659200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40000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8400</v>
      </c>
      <c r="J71" s="22">
        <f t="shared" si="26"/>
        <v>31600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40000</v>
      </c>
      <c r="D72" s="22">
        <f>+SUMIF('TOTAL RECURSOS 2019'!$P:$P,CONCATENATE("O001",$A72,1,$F$8),'TOTAL RECURSOS 2019'!$N:$N)</f>
        <v>0</v>
      </c>
      <c r="E72" s="22">
        <f>+SUMIF('TOTAL RECURSOS 2019'!$P:$P,CONCATENATE("M001",$A72,1,$F$8),'TOTAL RECURSOS 2019'!$N:$N)</f>
        <v>0</v>
      </c>
      <c r="F72" s="22">
        <f>+SUMIF('TOTAL RECURSOS 2019'!$P:$P,CONCATENATE("E006",$A72,1,$F$8),'TOTAL RECURSOS 2019'!$N:$N)</f>
        <v>0</v>
      </c>
      <c r="G72" s="22">
        <f>+SUMIF('TOTAL RECURSOS 2019'!$P:$P,CONCATENATE("K024",$A72,1,$G$8),'TOTAL RECURSOS 2019'!$N:$N)</f>
        <v>0</v>
      </c>
      <c r="H72" s="22">
        <f>+SUMIF('TOTAL RECURSOS 2019'!$P:$P,CONCATENATE("O001",$A72,4,$F$8),'TOTAL RECURSOS 2019'!$N:$N)</f>
        <v>0</v>
      </c>
      <c r="I72" s="22">
        <f>+SUMIF('TOTAL RECURSOS 2019'!$P:$P,CONCATENATE("M001",$A72,4,$F$8),'TOTAL RECURSOS 2019'!$N:$N)</f>
        <v>8400</v>
      </c>
      <c r="J72" s="22">
        <f>+SUMIF('TOTAL RECURSOS 2019'!$P:$P,CONCATENATE("E006",$A72,4,$F$8),'TOTAL RECURSOS 2019'!$N:$N)</f>
        <v>31600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5000000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2000</v>
      </c>
      <c r="I73" s="20">
        <f t="shared" si="27"/>
        <v>2000</v>
      </c>
      <c r="J73" s="20">
        <f t="shared" si="27"/>
        <v>4996000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30000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30000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30000</v>
      </c>
      <c r="D75" s="22">
        <f>+SUMIF('TOTAL RECURSOS 2019'!$P:$P,CONCATENATE("O001",$A75,1,$F$8),'TOTAL RECURSOS 2019'!$N:$N)</f>
        <v>0</v>
      </c>
      <c r="E75" s="22">
        <f>+SUMIF('TOTAL RECURSOS 2019'!$P:$P,CONCATENATE("M001",$A75,1,$F$8),'TOTAL RECURSOS 2019'!$N:$N)</f>
        <v>0</v>
      </c>
      <c r="F75" s="22">
        <f>+SUMIF('TOTAL RECURSOS 2019'!$P:$P,CONCATENATE("E006",$A75,1,$F$8),'TOTAL RECURSOS 2019'!$N:$N)</f>
        <v>0</v>
      </c>
      <c r="G75" s="22">
        <f>+SUMIF('TOTAL RECURSOS 2019'!$P:$P,CONCATENATE("K024",$A75,1,$G$8),'TOTAL RECURSOS 2019'!$N:$N)</f>
        <v>0</v>
      </c>
      <c r="H75" s="22">
        <f>+SUMIF('TOTAL RECURSOS 2019'!$P:$P,CONCATENATE("O001",$A75,4,$F$8),'TOTAL RECURSOS 2019'!$N:$N)</f>
        <v>0</v>
      </c>
      <c r="I75" s="22">
        <f>+SUMIF('TOTAL RECURSOS 2019'!$P:$P,CONCATENATE("M001",$A75,4,$F$8),'TOTAL RECURSOS 2019'!$N:$N)</f>
        <v>0</v>
      </c>
      <c r="J75" s="22">
        <f>+SUMIF('TOTAL RECURSOS 2019'!$P:$P,CONCATENATE("E006",$A75,4,$F$8),'TOTAL RECURSOS 2019'!$N:$N)</f>
        <v>30000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100000</v>
      </c>
      <c r="D77" s="22">
        <f>+SUMIF('TOTAL RECURSOS 2019'!$P:$P,CONCATENATE("O001",$A77,1,$F$8),'TOTAL RECURSOS 2019'!$N:$N)</f>
        <v>0</v>
      </c>
      <c r="E77" s="22">
        <f>+SUMIF('TOTAL RECURSOS 2019'!$P:$P,CONCATENATE("M001",$A77,1,$F$8),'TOTAL RECURSOS 2019'!$N:$N)</f>
        <v>0</v>
      </c>
      <c r="F77" s="22">
        <f>+SUMIF('TOTAL RECURSOS 2019'!$P:$P,CONCATENATE("E006",$A77,1,$F$8),'TOTAL RECURSOS 2019'!$N:$N)</f>
        <v>0</v>
      </c>
      <c r="G77" s="22">
        <f>+SUMIF('TOTAL RECURSOS 2019'!$P:$P,CONCATENATE("K024",$A77,1,$G$8),'TOTAL RECURSOS 2019'!$N:$N)</f>
        <v>0</v>
      </c>
      <c r="H77" s="22">
        <f>+SUMIF('TOTAL RECURSOS 2019'!$P:$P,CONCATENATE("O001",$A77,4,$F$8),'TOTAL RECURSOS 2019'!$N:$N)</f>
        <v>0</v>
      </c>
      <c r="I77" s="22">
        <f>+SUMIF('TOTAL RECURSOS 2019'!$P:$P,CONCATENATE("M001",$A77,4,$F$8),'TOTAL RECURSOS 2019'!$N:$N)</f>
        <v>0</v>
      </c>
      <c r="J77" s="22">
        <f>+SUMIF('TOTAL RECURSOS 2019'!$P:$P,CONCATENATE("E006",$A77,4,$F$8),'TOTAL RECURSOS 2019'!$N:$N)</f>
        <v>100000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2019'!$P:$P,CONCATENATE("O001",$A79,1,$F$8),'TOTAL RECURSOS 2019'!$N:$N)</f>
        <v>0</v>
      </c>
      <c r="E79" s="22">
        <f>+SUMIF('TOTAL RECURSOS 2019'!$P:$P,CONCATENATE("M001",$A79,1,$F$8),'TOTAL RECURSOS 2019'!$N:$N)</f>
        <v>0</v>
      </c>
      <c r="F79" s="22">
        <f>+SUMIF('TOTAL RECURSOS 2019'!$P:$P,CONCATENATE("E006",$A79,1,$F$8),'TOTAL RECURSOS 2019'!$N:$N)</f>
        <v>0</v>
      </c>
      <c r="G79" s="22">
        <f>+SUMIF('TOTAL RECURSOS 2019'!$P:$P,CONCATENATE("K024",$A79,1,$G$8),'TOTAL RECURSOS 2019'!$N:$N)</f>
        <v>0</v>
      </c>
      <c r="H79" s="22">
        <f>+SUMIF('TOTAL RECURSOS 2019'!$P:$P,CONCATENATE("O001",$A79,4,$F$8),'TOTAL RECURSOS 2019'!$N:$N)</f>
        <v>0</v>
      </c>
      <c r="I79" s="22">
        <f>+SUMIF('TOTAL RECURSOS 2019'!$P:$P,CONCATENATE("M001",$A79,4,$F$8),'TOTAL RECURSOS 2019'!$N:$N)</f>
        <v>0</v>
      </c>
      <c r="J79" s="22">
        <f>+SUMIF('TOTAL RECURSOS 2019'!$P:$P,CONCATENATE("E006",$A79,4,$F$8),'TOTAL RECURSOS 2019'!$N:$N)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25000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25000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25000</v>
      </c>
      <c r="D81" s="22">
        <f>+SUMIF('TOTAL RECURSOS 2019'!$P:$P,CONCATENATE("O001",$A81,1,$F$8),'TOTAL RECURSOS 2019'!$N:$N)</f>
        <v>0</v>
      </c>
      <c r="E81" s="22">
        <f>+SUMIF('TOTAL RECURSOS 2019'!$P:$P,CONCATENATE("M001",$A81,1,$F$8),'TOTAL RECURSOS 2019'!$N:$N)</f>
        <v>0</v>
      </c>
      <c r="F81" s="22">
        <f>+SUMIF('TOTAL RECURSOS 2019'!$P:$P,CONCATENATE("E006",$A81,1,$F$8),'TOTAL RECURSOS 2019'!$N:$N)</f>
        <v>0</v>
      </c>
      <c r="G81" s="22">
        <f>+SUMIF('TOTAL RECURSOS 2019'!$P:$P,CONCATENATE("K024",$A81,1,$G$8),'TOTAL RECURSOS 2019'!$N:$N)</f>
        <v>0</v>
      </c>
      <c r="H81" s="22">
        <f>+SUMIF('TOTAL RECURSOS 2019'!$P:$P,CONCATENATE("O001",$A81,4,$F$8),'TOTAL RECURSOS 2019'!$N:$N)</f>
        <v>0</v>
      </c>
      <c r="I81" s="22">
        <f>+SUMIF('TOTAL RECURSOS 2019'!$P:$P,CONCATENATE("M001",$A81,4,$F$8),'TOTAL RECURSOS 2019'!$N:$N)</f>
        <v>0</v>
      </c>
      <c r="J81" s="22">
        <f>+SUMIF('TOTAL RECURSOS 2019'!$P:$P,CONCATENATE("E006",$A81,4,$F$8),'TOTAL RECURSOS 2019'!$N:$N)</f>
        <v>25000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2019'!$P:$P,CONCATENATE("O001",$A83,1,$F$8),'TOTAL RECURSOS 2019'!$N:$N)</f>
        <v>0</v>
      </c>
      <c r="E83" s="22">
        <f>+SUMIF('TOTAL RECURSOS 2019'!$P:$P,CONCATENATE("M001",$A83,1,$F$8),'TOTAL RECURSOS 2019'!$N:$N)</f>
        <v>0</v>
      </c>
      <c r="F83" s="22">
        <f>+SUMIF('TOTAL RECURSOS 2019'!$P:$P,CONCATENATE("E006",$A83,1,$F$8),'TOTAL RECURSOS 2019'!$N:$N)</f>
        <v>0</v>
      </c>
      <c r="G83" s="22">
        <f>+SUMIF('TOTAL RECURSOS 2019'!$P:$P,CONCATENATE("K024",$A83,1,$G$8),'TOTAL RECURSOS 2019'!$N:$N)</f>
        <v>0</v>
      </c>
      <c r="H83" s="22">
        <f>+SUMIF('TOTAL RECURSOS 2019'!$P:$P,CONCATENATE("O001",$A83,4,$F$8),'TOTAL RECURSOS 2019'!$N:$N)</f>
        <v>0</v>
      </c>
      <c r="I83" s="22">
        <f>+SUMIF('TOTAL RECURSOS 2019'!$P:$P,CONCATENATE("M001",$A83,4,$F$8),'TOTAL RECURSOS 2019'!$N:$N)</f>
        <v>0</v>
      </c>
      <c r="J83" s="22">
        <f>+SUMIF('TOTAL RECURSOS 2019'!$P:$P,CONCATENATE("E006",$A83,4,$F$8),'TOTAL RECURSOS 2019'!$N:$N)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3050000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2000</v>
      </c>
      <c r="I84" s="22">
        <f t="shared" si="33"/>
        <v>2000</v>
      </c>
      <c r="J84" s="22">
        <f t="shared" si="33"/>
        <v>3046000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3050000</v>
      </c>
      <c r="D85" s="22">
        <f>+SUMIF('TOTAL RECURSOS 2019'!$P:$P,CONCATENATE("O001",$A85,1,$F$8),'TOTAL RECURSOS 2019'!$N:$N)</f>
        <v>0</v>
      </c>
      <c r="E85" s="22">
        <f>+SUMIF('TOTAL RECURSOS 2019'!$P:$P,CONCATENATE("M001",$A85,1,$F$8),'TOTAL RECURSOS 2019'!$N:$N)</f>
        <v>0</v>
      </c>
      <c r="F85" s="22">
        <f>+SUMIF('TOTAL RECURSOS 2019'!$P:$P,CONCATENATE("E006",$A85,1,$F$8),'TOTAL RECURSOS 2019'!$N:$N)</f>
        <v>0</v>
      </c>
      <c r="G85" s="22">
        <f>+SUMIF('TOTAL RECURSOS 2019'!$P:$P,CONCATENATE("K024",$A85,1,$G$8),'TOTAL RECURSOS 2019'!$N:$N)</f>
        <v>0</v>
      </c>
      <c r="H85" s="22">
        <f>+SUMIF('TOTAL RECURSOS 2019'!$P:$P,CONCATENATE("O001",$A85,4,$F$8),'TOTAL RECURSOS 2019'!$N:$N)</f>
        <v>2000</v>
      </c>
      <c r="I85" s="22">
        <f>+SUMIF('TOTAL RECURSOS 2019'!$P:$P,CONCATENATE("M001",$A85,4,$F$8),'TOTAL RECURSOS 2019'!$N:$N)</f>
        <v>2000</v>
      </c>
      <c r="J85" s="22">
        <f>+SUMIF('TOTAL RECURSOS 2019'!$P:$P,CONCATENATE("E006",$A85,4,$F$8),'TOTAL RECURSOS 2019'!$N:$N)</f>
        <v>3046000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1350000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1350000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1350000</v>
      </c>
      <c r="D87" s="22">
        <f>+SUMIF('TOTAL RECURSOS 2019'!$P:$P,CONCATENATE("O001",$A87,1,$F$8),'TOTAL RECURSOS 2019'!$N:$N)</f>
        <v>0</v>
      </c>
      <c r="E87" s="22">
        <f>+SUMIF('TOTAL RECURSOS 2019'!$P:$P,CONCATENATE("M001",$A87,1,$F$8),'TOTAL RECURSOS 2019'!$N:$N)</f>
        <v>0</v>
      </c>
      <c r="F87" s="22">
        <f>+SUMIF('TOTAL RECURSOS 2019'!$P:$P,CONCATENATE("E006",$A87,1,$F$8),'TOTAL RECURSOS 2019'!$N:$N)</f>
        <v>0</v>
      </c>
      <c r="G87" s="22">
        <f>+SUMIF('TOTAL RECURSOS 2019'!$P:$P,CONCATENATE("K024",$A87,1,$G$8),'TOTAL RECURSOS 2019'!$N:$N)</f>
        <v>0</v>
      </c>
      <c r="H87" s="22">
        <f>+SUMIF('TOTAL RECURSOS 2019'!$P:$P,CONCATENATE("O001",$A87,4,$F$8),'TOTAL RECURSOS 2019'!$N:$N)</f>
        <v>0</v>
      </c>
      <c r="I87" s="22">
        <f>+SUMIF('TOTAL RECURSOS 2019'!$P:$P,CONCATENATE("M001",$A87,4,$F$8),'TOTAL RECURSOS 2019'!$N:$N)</f>
        <v>0</v>
      </c>
      <c r="J87" s="22">
        <f>+SUMIF('TOTAL RECURSOS 2019'!$P:$P,CONCATENATE("E006",$A87,4,$F$8),'TOTAL RECURSOS 2019'!$N:$N)</f>
        <v>1350000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255000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255000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255000</v>
      </c>
      <c r="D89" s="22">
        <f>+SUMIF('TOTAL RECURSOS 2019'!$P:$P,CONCATENATE("O001",$A89,1,$F$8),'TOTAL RECURSOS 2019'!$N:$N)</f>
        <v>0</v>
      </c>
      <c r="E89" s="22">
        <f>+SUMIF('TOTAL RECURSOS 2019'!$P:$P,CONCATENATE("M001",$A89,1,$F$8),'TOTAL RECURSOS 2019'!$N:$N)</f>
        <v>0</v>
      </c>
      <c r="F89" s="22">
        <f>+SUMIF('TOTAL RECURSOS 2019'!$P:$P,CONCATENATE("E006",$A89,1,$F$8),'TOTAL RECURSOS 2019'!$N:$N)</f>
        <v>0</v>
      </c>
      <c r="G89" s="22">
        <f>+SUMIF('TOTAL RECURSOS 2019'!$P:$P,CONCATENATE("K024",$A89,1,$G$8),'TOTAL RECURSOS 2019'!$N:$N)</f>
        <v>0</v>
      </c>
      <c r="H89" s="22">
        <f>+SUMIF('TOTAL RECURSOS 2019'!$P:$P,CONCATENATE("O001",$A89,4,$F$8),'TOTAL RECURSOS 2019'!$N:$N)</f>
        <v>0</v>
      </c>
      <c r="I89" s="22">
        <f>+SUMIF('TOTAL RECURSOS 2019'!$P:$P,CONCATENATE("M001",$A89,4,$F$8),'TOTAL RECURSOS 2019'!$N:$N)</f>
        <v>0</v>
      </c>
      <c r="J89" s="22">
        <f>+SUMIF('TOTAL RECURSOS 2019'!$P:$P,CONCATENATE("E006",$A89,4,$F$8),'TOTAL RECURSOS 2019'!$N:$N)</f>
        <v>255000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170000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170000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170000</v>
      </c>
      <c r="D91" s="22">
        <f>+SUMIF('TOTAL RECURSOS 2019'!$P:$P,CONCATENATE("O001",$A91,1,$F$8),'TOTAL RECURSOS 2019'!$N:$N)</f>
        <v>0</v>
      </c>
      <c r="E91" s="22">
        <f>+SUMIF('TOTAL RECURSOS 2019'!$P:$P,CONCATENATE("M001",$A91,1,$F$8),'TOTAL RECURSOS 2019'!$N:$N)</f>
        <v>0</v>
      </c>
      <c r="F91" s="22">
        <f>+SUMIF('TOTAL RECURSOS 2019'!$P:$P,CONCATENATE("E006",$A91,1,$F$8),'TOTAL RECURSOS 2019'!$N:$N)</f>
        <v>0</v>
      </c>
      <c r="G91" s="22">
        <f>+SUMIF('TOTAL RECURSOS 2019'!$P:$P,CONCATENATE("K024",$A91,1,$G$8),'TOTAL RECURSOS 2019'!$N:$N)</f>
        <v>0</v>
      </c>
      <c r="H91" s="22">
        <f>+SUMIF('TOTAL RECURSOS 2019'!$P:$P,CONCATENATE("O001",$A91,4,$F$8),'TOTAL RECURSOS 2019'!$N:$N)</f>
        <v>0</v>
      </c>
      <c r="I91" s="22">
        <f>+SUMIF('TOTAL RECURSOS 2019'!$P:$P,CONCATENATE("M001",$A91,4,$F$8),'TOTAL RECURSOS 2019'!$N:$N)</f>
        <v>0</v>
      </c>
      <c r="J91" s="22">
        <f>+SUMIF('TOTAL RECURSOS 2019'!$P:$P,CONCATENATE("E006",$A91,4,$F$8),'TOTAL RECURSOS 2019'!$N:$N)</f>
        <v>170000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6691283</v>
      </c>
      <c r="D92" s="20">
        <f t="shared" si="37"/>
        <v>0</v>
      </c>
      <c r="E92" s="20">
        <f t="shared" si="37"/>
        <v>0</v>
      </c>
      <c r="F92" s="20">
        <f t="shared" si="37"/>
        <v>3072283</v>
      </c>
      <c r="G92" s="20">
        <f t="shared" si="37"/>
        <v>0</v>
      </c>
      <c r="H92" s="20">
        <f t="shared" si="37"/>
        <v>0</v>
      </c>
      <c r="I92" s="20">
        <f t="shared" si="37"/>
        <v>111000</v>
      </c>
      <c r="J92" s="20">
        <f t="shared" si="37"/>
        <v>3508000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3781283</v>
      </c>
      <c r="D93" s="22">
        <f t="shared" si="38"/>
        <v>0</v>
      </c>
      <c r="E93" s="22">
        <f t="shared" si="38"/>
        <v>0</v>
      </c>
      <c r="F93" s="22">
        <f t="shared" si="38"/>
        <v>3072283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709000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3781283</v>
      </c>
      <c r="D94" s="22">
        <f>+SUMIF('TOTAL RECURSOS 2019'!$P:$P,CONCATENATE("O001",$A94,1,$F$8),'TOTAL RECURSOS 2019'!$N:$N)</f>
        <v>0</v>
      </c>
      <c r="E94" s="22">
        <f>+SUMIF('TOTAL RECURSOS 2019'!$P:$P,CONCATENATE("M001",$A94,1,$F$8),'TOTAL RECURSOS 2019'!$N:$N)</f>
        <v>0</v>
      </c>
      <c r="F94" s="22">
        <f>+SUMIF('TOTAL RECURSOS 2019'!$P:$P,CONCATENATE("E006",$A94,1,$F$8),'TOTAL RECURSOS 2019'!$N:$N)</f>
        <v>3072283</v>
      </c>
      <c r="G94" s="22">
        <f>+SUMIF('TOTAL RECURSOS 2019'!$P:$P,CONCATENATE("K024",$A94,1,$G$8),'TOTAL RECURSOS 2019'!$N:$N)</f>
        <v>0</v>
      </c>
      <c r="H94" s="22">
        <f>+SUMIF('TOTAL RECURSOS 2019'!$P:$P,CONCATENATE("O001",$A94,4,$F$8),'TOTAL RECURSOS 2019'!$N:$N)</f>
        <v>0</v>
      </c>
      <c r="I94" s="22">
        <f>+SUMIF('TOTAL RECURSOS 2019'!$P:$P,CONCATENATE("M001",$A94,4,$F$8),'TOTAL RECURSOS 2019'!$N:$N)</f>
        <v>0</v>
      </c>
      <c r="J94" s="22">
        <f>+SUMIF('TOTAL RECURSOS 2019'!$P:$P,CONCATENATE("E006",$A94,4,$F$8),'TOTAL RECURSOS 2019'!$N:$N)</f>
        <v>709000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80000</v>
      </c>
      <c r="J95" s="22">
        <f t="shared" si="39"/>
        <v>40000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2019'!$P:$P,CONCATENATE("O001",$A96,1,$F$8),'TOTAL RECURSOS 2019'!$N:$N)</f>
        <v>0</v>
      </c>
      <c r="E96" s="22">
        <f>+SUMIF('TOTAL RECURSOS 2019'!$P:$P,CONCATENATE("M001",$A96,1,$F$8),'TOTAL RECURSOS 2019'!$N:$N)</f>
        <v>0</v>
      </c>
      <c r="F96" s="22">
        <f>+SUMIF('TOTAL RECURSOS 2019'!$P:$P,CONCATENATE("E006",$A96,1,$F$8),'TOTAL RECURSOS 2019'!$N:$N)</f>
        <v>0</v>
      </c>
      <c r="G96" s="22">
        <f>+SUMIF('TOTAL RECURSOS 2019'!$P:$P,CONCATENATE("K024",$A96,1,$G$8),'TOTAL RECURSOS 2019'!$N:$N)</f>
        <v>0</v>
      </c>
      <c r="H96" s="22">
        <f>+SUMIF('TOTAL RECURSOS 2019'!$P:$P,CONCATENATE("O001",$A96,4,$F$8),'TOTAL RECURSOS 2019'!$N:$N)</f>
        <v>0</v>
      </c>
      <c r="I96" s="22">
        <f>+SUMIF('TOTAL RECURSOS 2019'!$P:$P,CONCATENATE("M001",$A96,4,$F$8),'TOTAL RECURSOS 2019'!$N:$N)</f>
        <v>80000</v>
      </c>
      <c r="J96" s="22">
        <f>+SUMIF('TOTAL RECURSOS 2019'!$P:$P,CONCATENATE("E006",$A96,4,$F$8),'TOTAL RECURSOS 2019'!$N:$N)</f>
        <v>40000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230000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31000</v>
      </c>
      <c r="J97" s="22">
        <f t="shared" si="40"/>
        <v>199000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230000</v>
      </c>
      <c r="D98" s="22">
        <f>+SUMIF('TOTAL RECURSOS 2019'!$P:$P,CONCATENATE("O001",$A98,1,$F$8),'TOTAL RECURSOS 2019'!$N:$N)</f>
        <v>0</v>
      </c>
      <c r="E98" s="22">
        <f>+SUMIF('TOTAL RECURSOS 2019'!$P:$P,CONCATENATE("M001",$A98,1,$F$8),'TOTAL RECURSOS 2019'!$N:$N)</f>
        <v>0</v>
      </c>
      <c r="F98" s="22">
        <f>+SUMIF('TOTAL RECURSOS 2019'!$P:$P,CONCATENATE("E006",$A98,1,$F$8),'TOTAL RECURSOS 2019'!$N:$N)</f>
        <v>0</v>
      </c>
      <c r="G98" s="22">
        <f>+SUMIF('TOTAL RECURSOS 2019'!$P:$P,CONCATENATE("K024",$A98,1,$G$8),'TOTAL RECURSOS 2019'!$N:$N)</f>
        <v>0</v>
      </c>
      <c r="H98" s="22">
        <f>+SUMIF('TOTAL RECURSOS 2019'!$P:$P,CONCATENATE("O001",$A98,4,$F$8),'TOTAL RECURSOS 2019'!$N:$N)</f>
        <v>0</v>
      </c>
      <c r="I98" s="22">
        <f>+SUMIF('TOTAL RECURSOS 2019'!$P:$P,CONCATENATE("M001",$A98,4,$F$8),'TOTAL RECURSOS 2019'!$N:$N)</f>
        <v>31000</v>
      </c>
      <c r="J98" s="22">
        <f>+SUMIF('TOTAL RECURSOS 2019'!$P:$P,CONCATENATE("E006",$A98,4,$F$8),'TOTAL RECURSOS 2019'!$N:$N)</f>
        <v>199000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2060000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2060000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2060000</v>
      </c>
      <c r="D100" s="22">
        <f>+SUMIF('TOTAL RECURSOS 2019'!$P:$P,CONCATENATE("O001",$A100,1,$F$8),'TOTAL RECURSOS 2019'!$N:$N)</f>
        <v>0</v>
      </c>
      <c r="E100" s="22">
        <f>+SUMIF('TOTAL RECURSOS 2019'!$P:$P,CONCATENATE("M001",$A100,1,$F$8),'TOTAL RECURSOS 2019'!$N:$N)</f>
        <v>0</v>
      </c>
      <c r="F100" s="22">
        <f>+SUMIF('TOTAL RECURSOS 2019'!$P:$P,CONCATENATE("E006",$A100,1,$F$8),'TOTAL RECURSOS 2019'!$N:$N)</f>
        <v>0</v>
      </c>
      <c r="G100" s="22">
        <f>+SUMIF('TOTAL RECURSOS 2019'!$P:$P,CONCATENATE("K024",$A100,1,$G$8),'TOTAL RECURSOS 2019'!$N:$N)</f>
        <v>0</v>
      </c>
      <c r="H100" s="22">
        <f>+SUMIF('TOTAL RECURSOS 2019'!$P:$P,CONCATENATE("O001",$A100,4,$F$8),'TOTAL RECURSOS 2019'!$N:$N)</f>
        <v>0</v>
      </c>
      <c r="I100" s="22">
        <f>+SUMIF('TOTAL RECURSOS 2019'!$P:$P,CONCATENATE("M001",$A100,4,$F$8),'TOTAL RECURSOS 2019'!$N:$N)</f>
        <v>0</v>
      </c>
      <c r="J100" s="22">
        <f>+SUMIF('TOTAL RECURSOS 2019'!$P:$P,CONCATENATE("E006",$A100,4,$F$8),'TOTAL RECURSOS 2019'!$N:$N)</f>
        <v>2060000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500000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500000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500000</v>
      </c>
      <c r="D102" s="22">
        <f>+SUMIF('TOTAL RECURSOS 2019'!$P:$P,CONCATENATE("O001",$A102,1,$F$8),'TOTAL RECURSOS 2019'!$N:$N)</f>
        <v>0</v>
      </c>
      <c r="E102" s="22">
        <f>+SUMIF('TOTAL RECURSOS 2019'!$P:$P,CONCATENATE("M001",$A102,1,$F$8),'TOTAL RECURSOS 2019'!$N:$N)</f>
        <v>0</v>
      </c>
      <c r="F102" s="22">
        <f>+SUMIF('TOTAL RECURSOS 2019'!$P:$P,CONCATENATE("E006",$A102,1,$F$8),'TOTAL RECURSOS 2019'!$N:$N)</f>
        <v>0</v>
      </c>
      <c r="G102" s="22">
        <f>+SUMIF('TOTAL RECURSOS 2019'!$P:$P,CONCATENATE("K024",$A102,1,$G$8),'TOTAL RECURSOS 2019'!$N:$N)</f>
        <v>0</v>
      </c>
      <c r="H102" s="22">
        <f>+SUMIF('TOTAL RECURSOS 2019'!$P:$P,CONCATENATE("O001",$A102,4,$F$8),'TOTAL RECURSOS 2019'!$N:$N)</f>
        <v>0</v>
      </c>
      <c r="I102" s="22">
        <f>+SUMIF('TOTAL RECURSOS 2019'!$P:$P,CONCATENATE("M001",$A102,4,$F$8),'TOTAL RECURSOS 2019'!$N:$N)</f>
        <v>0</v>
      </c>
      <c r="J102" s="22">
        <f>+SUMIF('TOTAL RECURSOS 2019'!$P:$P,CONCATENATE("E006",$A102,4,$F$8),'TOTAL RECURSOS 2019'!$N:$N)</f>
        <v>500000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2400000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10000</v>
      </c>
      <c r="I103" s="20">
        <f t="shared" si="43"/>
        <v>4000</v>
      </c>
      <c r="J103" s="20">
        <f t="shared" si="43"/>
        <v>2386000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2400000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10000</v>
      </c>
      <c r="I104" s="22">
        <f t="shared" si="44"/>
        <v>4000</v>
      </c>
      <c r="J104" s="22">
        <f t="shared" si="44"/>
        <v>2386000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1850000</v>
      </c>
      <c r="D105" s="22">
        <f>+SUMIF('TOTAL RECURSOS 2019'!$P:$P,CONCATENATE("O001",$A105,1,$F$8),'TOTAL RECURSOS 2019'!$N:$N)</f>
        <v>0</v>
      </c>
      <c r="E105" s="22">
        <f>+SUMIF('TOTAL RECURSOS 2019'!$P:$P,CONCATENATE("M001",$A105,1,$F$8),'TOTAL RECURSOS 2019'!$N:$N)</f>
        <v>0</v>
      </c>
      <c r="F105" s="22">
        <f>+SUMIF('TOTAL RECURSOS 2019'!$P:$P,CONCATENATE("E006",$A105,1,$F$8),'TOTAL RECURSOS 2019'!$N:$N)</f>
        <v>0</v>
      </c>
      <c r="G105" s="22">
        <f>+SUMIF('TOTAL RECURSOS 2019'!$P:$P,CONCATENATE("K024",$A105,1,$G$8),'TOTAL RECURSOS 2019'!$N:$N)</f>
        <v>0</v>
      </c>
      <c r="H105" s="22">
        <f>+SUMIF('TOTAL RECURSOS 2019'!$P:$P,CONCATENATE("O001",$A105,4,$F$8),'TOTAL RECURSOS 2019'!$N:$N)</f>
        <v>10000</v>
      </c>
      <c r="I105" s="22">
        <f>+SUMIF('TOTAL RECURSOS 2019'!$P:$P,CONCATENATE("M001",$A105,4,$F$8),'TOTAL RECURSOS 2019'!$N:$N)</f>
        <v>4000</v>
      </c>
      <c r="J105" s="22">
        <f>+SUMIF('TOTAL RECURSOS 2019'!$P:$P,CONCATENATE("E006",$A105,4,$F$8),'TOTAL RECURSOS 2019'!$N:$N)</f>
        <v>1836000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2019'!$P:$P,CONCATENATE("O001",$A106,1,$F$8),'TOTAL RECURSOS 2019'!$N:$N)</f>
        <v>0</v>
      </c>
      <c r="E106" s="22">
        <f>+SUMIF('TOTAL RECURSOS 2019'!$P:$P,CONCATENATE("M001",$A106,1,$F$8),'TOTAL RECURSOS 2019'!$N:$N)</f>
        <v>0</v>
      </c>
      <c r="F106" s="22">
        <f>+SUMIF('TOTAL RECURSOS 2019'!$P:$P,CONCATENATE("E006",$A106,1,$F$8),'TOTAL RECURSOS 2019'!$N:$N)</f>
        <v>0</v>
      </c>
      <c r="G106" s="22">
        <f>+SUMIF('TOTAL RECURSOS 2019'!$P:$P,CONCATENATE("K024",$A106,1,$G$8),'TOTAL RECURSOS 2019'!$N:$N)</f>
        <v>0</v>
      </c>
      <c r="H106" s="22">
        <f>+SUMIF('TOTAL RECURSOS 2019'!$P:$P,CONCATENATE("O001",$A106,4,$F$8),'TOTAL RECURSOS 2019'!$N:$N)</f>
        <v>0</v>
      </c>
      <c r="I106" s="22">
        <f>+SUMIF('TOTAL RECURSOS 2019'!$P:$P,CONCATENATE("M001",$A106,4,$F$8),'TOTAL RECURSOS 2019'!$N:$N)</f>
        <v>0</v>
      </c>
      <c r="J106" s="22">
        <f>+SUMIF('TOTAL RECURSOS 2019'!$P:$P,CONCATENATE("E006",$A106,4,$F$8),'TOTAL RECURSOS 2019'!$N:$N)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550000</v>
      </c>
      <c r="D107" s="22">
        <f>+SUMIF('TOTAL RECURSOS 2019'!$P:$P,CONCATENATE("O001",$A107,1,$F$8),'TOTAL RECURSOS 2019'!$N:$N)</f>
        <v>0</v>
      </c>
      <c r="E107" s="22">
        <f>+SUMIF('TOTAL RECURSOS 2019'!$P:$P,CONCATENATE("M001",$A107,1,$F$8),'TOTAL RECURSOS 2019'!$N:$N)</f>
        <v>0</v>
      </c>
      <c r="F107" s="22">
        <f>+SUMIF('TOTAL RECURSOS 2019'!$P:$P,CONCATENATE("E006",$A107,1,$F$8),'TOTAL RECURSOS 2019'!$N:$N)</f>
        <v>0</v>
      </c>
      <c r="G107" s="22">
        <f>+SUMIF('TOTAL RECURSOS 2019'!$P:$P,CONCATENATE("K024",$A107,1,$G$8),'TOTAL RECURSOS 2019'!$N:$N)</f>
        <v>0</v>
      </c>
      <c r="H107" s="22">
        <f>+SUMIF('TOTAL RECURSOS 2019'!$P:$P,CONCATENATE("O001",$A107,4,$F$8),'TOTAL RECURSOS 2019'!$N:$N)</f>
        <v>0</v>
      </c>
      <c r="I107" s="22">
        <f>+SUMIF('TOTAL RECURSOS 2019'!$P:$P,CONCATENATE("M001",$A107,4,$F$8),'TOTAL RECURSOS 2019'!$N:$N)</f>
        <v>0</v>
      </c>
      <c r="J107" s="22">
        <f>+SUMIF('TOTAL RECURSOS 2019'!$P:$P,CONCATENATE("E006",$A107,4,$F$8),'TOTAL RECURSOS 2019'!$N:$N)</f>
        <v>550000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640000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25000</v>
      </c>
      <c r="J108" s="20">
        <f t="shared" si="45"/>
        <v>615000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170000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2000</v>
      </c>
      <c r="J109" s="22">
        <f t="shared" si="46"/>
        <v>168000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170000</v>
      </c>
      <c r="D110" s="22">
        <f>+SUMIF('TOTAL RECURSOS 2019'!$P:$P,CONCATENATE("O001",$A110,1,$F$8),'TOTAL RECURSOS 2019'!$N:$N)</f>
        <v>0</v>
      </c>
      <c r="E110" s="22">
        <f>+SUMIF('TOTAL RECURSOS 2019'!$P:$P,CONCATENATE("M001",$A110,1,$F$8),'TOTAL RECURSOS 2019'!$N:$N)</f>
        <v>0</v>
      </c>
      <c r="F110" s="22">
        <f>+SUMIF('TOTAL RECURSOS 2019'!$P:$P,CONCATENATE("E006",$A110,1,$F$8),'TOTAL RECURSOS 2019'!$N:$N)</f>
        <v>0</v>
      </c>
      <c r="G110" s="22">
        <f>+SUMIF('TOTAL RECURSOS 2019'!$P:$P,CONCATENATE("K024",$A110,1,$G$8),'TOTAL RECURSOS 2019'!$N:$N)</f>
        <v>0</v>
      </c>
      <c r="H110" s="22">
        <f>+SUMIF('TOTAL RECURSOS 2019'!$P:$P,CONCATENATE("O001",$A110,4,$F$8),'TOTAL RECURSOS 2019'!$N:$N)</f>
        <v>0</v>
      </c>
      <c r="I110" s="22">
        <f>+SUMIF('TOTAL RECURSOS 2019'!$P:$P,CONCATENATE("M001",$A110,4,$F$8),'TOTAL RECURSOS 2019'!$N:$N)</f>
        <v>2000</v>
      </c>
      <c r="J110" s="22">
        <f>+SUMIF('TOTAL RECURSOS 2019'!$P:$P,CONCATENATE("E006",$A110,4,$F$8),'TOTAL RECURSOS 2019'!$N:$N)</f>
        <v>168000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440000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437000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440000</v>
      </c>
      <c r="D112" s="22">
        <f>+SUMIF('TOTAL RECURSOS 2019'!$P:$P,CONCATENATE("O001",$A112,1,$F$8),'TOTAL RECURSOS 2019'!$N:$N)</f>
        <v>0</v>
      </c>
      <c r="E112" s="22">
        <f>+SUMIF('TOTAL RECURSOS 2019'!$P:$P,CONCATENATE("M001",$A112,1,$F$8),'TOTAL RECURSOS 2019'!$N:$N)</f>
        <v>0</v>
      </c>
      <c r="F112" s="22">
        <f>+SUMIF('TOTAL RECURSOS 2019'!$P:$P,CONCATENATE("E006",$A112,1,$F$8),'TOTAL RECURSOS 2019'!$N:$N)</f>
        <v>0</v>
      </c>
      <c r="G112" s="22">
        <f>+SUMIF('TOTAL RECURSOS 2019'!$P:$P,CONCATENATE("K024",$A112,1,$G$8),'TOTAL RECURSOS 2019'!$N:$N)</f>
        <v>0</v>
      </c>
      <c r="H112" s="22">
        <f>+SUMIF('TOTAL RECURSOS 2019'!$P:$P,CONCATENATE("O001",$A112,4,$F$8),'TOTAL RECURSOS 2019'!$N:$N)</f>
        <v>0</v>
      </c>
      <c r="I112" s="22">
        <f>+SUMIF('TOTAL RECURSOS 2019'!$P:$P,CONCATENATE("M001",$A112,4,$F$8),'TOTAL RECURSOS 2019'!$N:$N)</f>
        <v>3000</v>
      </c>
      <c r="J112" s="22">
        <f>+SUMIF('TOTAL RECURSOS 2019'!$P:$P,CONCATENATE("E006",$A112,4,$F$8),'TOTAL RECURSOS 2019'!$N:$N)</f>
        <v>437000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20000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20000</v>
      </c>
      <c r="J113" s="22">
        <f t="shared" si="48"/>
        <v>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20000</v>
      </c>
      <c r="D114" s="22">
        <f>+SUMIF('TOTAL RECURSOS 2019'!$P:$P,CONCATENATE("O001",$A114,1,$F$8),'TOTAL RECURSOS 2019'!$N:$N)</f>
        <v>0</v>
      </c>
      <c r="E114" s="22">
        <f>+SUMIF('TOTAL RECURSOS 2019'!$P:$P,CONCATENATE("M001",$A114,1,$F$8),'TOTAL RECURSOS 2019'!$N:$N)</f>
        <v>0</v>
      </c>
      <c r="F114" s="22">
        <f>+SUMIF('TOTAL RECURSOS 2019'!$P:$P,CONCATENATE("E006",$A114,1,$F$8),'TOTAL RECURSOS 2019'!$N:$N)</f>
        <v>0</v>
      </c>
      <c r="G114" s="22">
        <f>+SUMIF('TOTAL RECURSOS 2019'!$P:$P,CONCATENATE("K024",$A114,1,$G$8),'TOTAL RECURSOS 2019'!$N:$N)</f>
        <v>0</v>
      </c>
      <c r="H114" s="22">
        <f>+SUMIF('TOTAL RECURSOS 2019'!$P:$P,CONCATENATE("O001",$A114,4,$F$8),'TOTAL RECURSOS 2019'!$N:$N)</f>
        <v>0</v>
      </c>
      <c r="I114" s="22">
        <f>+SUMIF('TOTAL RECURSOS 2019'!$P:$P,CONCATENATE("M001",$A114,4,$F$8),'TOTAL RECURSOS 2019'!$N:$N)</f>
        <v>20000</v>
      </c>
      <c r="J114" s="22">
        <f>+SUMIF('TOTAL RECURSOS 2019'!$P:$P,CONCATENATE("E006",$A114,4,$F$8),'TOTAL RECURSOS 2019'!$N:$N)</f>
        <v>0</v>
      </c>
    </row>
    <row r="115" spans="1:10" ht="17.100000000000001" customHeight="1" x14ac:dyDescent="0.25">
      <c r="A115" s="27">
        <v>274</v>
      </c>
      <c r="B115" s="21" t="s">
        <v>453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453</v>
      </c>
      <c r="C116" s="22">
        <f>+SUM(D116:J116)</f>
        <v>0</v>
      </c>
      <c r="D116" s="22">
        <f>+SUMIF('TOTAL RECURSOS 2019'!$P:$P,CONCATENATE("O001",$A116,1,$F$8),'TOTAL RECURSOS 2019'!$N:$N)</f>
        <v>0</v>
      </c>
      <c r="E116" s="22">
        <f>+SUMIF('TOTAL RECURSOS 2019'!$P:$P,CONCATENATE("M001",$A116,1,$F$8),'TOTAL RECURSOS 2019'!$N:$N)</f>
        <v>0</v>
      </c>
      <c r="F116" s="22">
        <f>+SUMIF('TOTAL RECURSOS 2019'!$P:$P,CONCATENATE("E006",$A116,1,$F$8),'TOTAL RECURSOS 2019'!$N:$N)</f>
        <v>0</v>
      </c>
      <c r="G116" s="22">
        <f>+SUMIF('TOTAL RECURSOS 2019'!$P:$P,CONCATENATE("K024",$A116,1,$G$8),'TOTAL RECURSOS 2019'!$N:$N)</f>
        <v>0</v>
      </c>
      <c r="H116" s="22">
        <f>+SUMIF('TOTAL RECURSOS 2019'!$P:$P,CONCATENATE("O001",$A116,4,$F$8),'TOTAL RECURSOS 2019'!$N:$N)</f>
        <v>0</v>
      </c>
      <c r="I116" s="22">
        <f>+SUMIF('TOTAL RECURSOS 2019'!$P:$P,CONCATENATE("M001",$A116,4,$F$8),'TOTAL RECURSOS 2019'!$N:$N)</f>
        <v>0</v>
      </c>
      <c r="J116" s="22">
        <f>+SUMIF('TOTAL RECURSOS 2019'!$P:$P,CONCATENATE("E006",$A116,4,$F$8),'TOTAL RECURSOS 2019'!$N:$N)</f>
        <v>0</v>
      </c>
    </row>
    <row r="117" spans="1:10" ht="17.100000000000001" customHeight="1" x14ac:dyDescent="0.25">
      <c r="A117" s="27">
        <v>275</v>
      </c>
      <c r="B117" s="21" t="s">
        <v>471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471</v>
      </c>
      <c r="C118" s="22">
        <f>+SUM(D118:J118)</f>
        <v>10000</v>
      </c>
      <c r="D118" s="22">
        <f>+SUMIF('TOTAL RECURSOS 2019'!$P:$P,CONCATENATE("O001",$A118,1,$F$8),'TOTAL RECURSOS 2019'!$N:$N)</f>
        <v>0</v>
      </c>
      <c r="E118" s="22">
        <f>+SUMIF('TOTAL RECURSOS 2019'!$P:$P,CONCATENATE("M001",$A118,1,$F$8),'TOTAL RECURSOS 2019'!$N:$N)</f>
        <v>0</v>
      </c>
      <c r="F118" s="22">
        <f>+SUMIF('TOTAL RECURSOS 2019'!$P:$P,CONCATENATE("E006",$A118,1,$F$8),'TOTAL RECURSOS 2019'!$N:$N)</f>
        <v>0</v>
      </c>
      <c r="G118" s="22">
        <f>+SUMIF('TOTAL RECURSOS 2019'!$P:$P,CONCATENATE("K024",$A118,1,$G$8),'TOTAL RECURSOS 2019'!$N:$N)</f>
        <v>0</v>
      </c>
      <c r="H118" s="22">
        <f>+SUMIF('TOTAL RECURSOS 2019'!$P:$P,CONCATENATE("O001",$A118,4,$F$8),'TOTAL RECURSOS 2019'!$N:$N)</f>
        <v>0</v>
      </c>
      <c r="I118" s="22">
        <f>+SUMIF('TOTAL RECURSOS 2019'!$P:$P,CONCATENATE("M001",$A118,4,$F$8),'TOTAL RECURSOS 2019'!$N:$N)</f>
        <v>0</v>
      </c>
      <c r="J118" s="22">
        <f>+SUMIF('TOTAL RECURSOS 2019'!$P:$P,CONCATENATE("E006",$A118,4,$F$8),'TOTAL RECURSOS 2019'!$N:$N)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4973000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10000</v>
      </c>
      <c r="J119" s="20">
        <f t="shared" si="50"/>
        <v>4963000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445000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445000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445000</v>
      </c>
      <c r="D121" s="22">
        <f>+SUMIF('TOTAL RECURSOS 2019'!$P:$P,CONCATENATE("O001",$A121,1,$F$8),'TOTAL RECURSOS 2019'!$N:$N)</f>
        <v>0</v>
      </c>
      <c r="E121" s="22">
        <f>+SUMIF('TOTAL RECURSOS 2019'!$P:$P,CONCATENATE("M001",$A121,1,$F$8),'TOTAL RECURSOS 2019'!$N:$N)</f>
        <v>0</v>
      </c>
      <c r="F121" s="22">
        <f>+SUMIF('TOTAL RECURSOS 2019'!$P:$P,CONCATENATE("E006",$A121,1,$F$8),'TOTAL RECURSOS 2019'!$N:$N)</f>
        <v>0</v>
      </c>
      <c r="G121" s="22">
        <f>+SUMIF('TOTAL RECURSOS 2019'!$P:$P,CONCATENATE("K024",$A121,1,$G$8),'TOTAL RECURSOS 2019'!$N:$N)</f>
        <v>0</v>
      </c>
      <c r="H121" s="22">
        <f>+SUMIF('TOTAL RECURSOS 2019'!$P:$P,CONCATENATE("O001",$A121,4,$F$8),'TOTAL RECURSOS 2019'!$N:$N)</f>
        <v>0</v>
      </c>
      <c r="I121" s="22">
        <f>+SUMIF('TOTAL RECURSOS 2019'!$P:$P,CONCATENATE("M001",$A121,4,$F$8),'TOTAL RECURSOS 2019'!$N:$N)</f>
        <v>0</v>
      </c>
      <c r="J121" s="22">
        <f>+SUMIF('TOTAL RECURSOS 2019'!$P:$P,CONCATENATE("E006",$A121,4,$F$8),'TOTAL RECURSOS 2019'!$N:$N)</f>
        <v>445000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2019'!$P:$P,CONCATENATE("O001",$A123,1,$F$8),'TOTAL RECURSOS 2019'!$N:$N)</f>
        <v>0</v>
      </c>
      <c r="E123" s="22">
        <f>+SUMIF('TOTAL RECURSOS 2019'!$P:$P,CONCATENATE("M001",$A123,1,$F$8),'TOTAL RECURSOS 2019'!$N:$N)</f>
        <v>0</v>
      </c>
      <c r="F123" s="22">
        <f>+SUMIF('TOTAL RECURSOS 2019'!$P:$P,CONCATENATE("E006",$A123,1,$F$8),'TOTAL RECURSOS 2019'!$N:$N)</f>
        <v>0</v>
      </c>
      <c r="G123" s="22">
        <f>+SUMIF('TOTAL RECURSOS 2019'!$P:$P,CONCATENATE("K024",$A123,1,$G$8),'TOTAL RECURSOS 2019'!$N:$N)</f>
        <v>0</v>
      </c>
      <c r="H123" s="22">
        <f>+SUMIF('TOTAL RECURSOS 2019'!$P:$P,CONCATENATE("O001",$A123,4,$F$8),'TOTAL RECURSOS 2019'!$N:$N)</f>
        <v>0</v>
      </c>
      <c r="I123" s="22">
        <f>+SUMIF('TOTAL RECURSOS 2019'!$P:$P,CONCATENATE("M001",$A123,4,$F$8),'TOTAL RECURSOS 2019'!$N:$N)</f>
        <v>0</v>
      </c>
      <c r="J123" s="22">
        <f>+SUMIF('TOTAL RECURSOS 2019'!$P:$P,CONCATENATE("E006",$A123,4,$F$8),'TOTAL RECURSOS 2019'!$N:$N)</f>
        <v>30000</v>
      </c>
    </row>
    <row r="124" spans="1:10" ht="17.100000000000001" customHeight="1" x14ac:dyDescent="0.25">
      <c r="A124" s="27">
        <v>293</v>
      </c>
      <c r="B124" s="21" t="s">
        <v>472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472</v>
      </c>
      <c r="C125" s="22">
        <f>+SUM(D125:J125)</f>
        <v>10000</v>
      </c>
      <c r="D125" s="22">
        <f>+SUMIF('TOTAL RECURSOS 2019'!$P:$P,CONCATENATE("O001",$A125,1,$F$8),'TOTAL RECURSOS 2019'!$N:$N)</f>
        <v>0</v>
      </c>
      <c r="E125" s="22">
        <f>+SUMIF('TOTAL RECURSOS 2019'!$P:$P,CONCATENATE("M001",$A125,1,$F$8),'TOTAL RECURSOS 2019'!$N:$N)</f>
        <v>0</v>
      </c>
      <c r="F125" s="22">
        <f>+SUMIF('TOTAL RECURSOS 2019'!$P:$P,CONCATENATE("E006",$A125,1,$F$8),'TOTAL RECURSOS 2019'!$N:$N)</f>
        <v>0</v>
      </c>
      <c r="G125" s="22">
        <f>+SUMIF('TOTAL RECURSOS 2019'!$P:$P,CONCATENATE("K024",$A125,1,$G$8),'TOTAL RECURSOS 2019'!$N:$N)</f>
        <v>0</v>
      </c>
      <c r="H125" s="22">
        <f>+SUMIF('TOTAL RECURSOS 2019'!$P:$P,CONCATENATE("O001",$A125,4,$F$8),'TOTAL RECURSOS 2019'!$N:$N)</f>
        <v>0</v>
      </c>
      <c r="I125" s="22">
        <f>+SUMIF('TOTAL RECURSOS 2019'!$P:$P,CONCATENATE("M001",$A125,4,$F$8),'TOTAL RECURSOS 2019'!$N:$N)</f>
        <v>0</v>
      </c>
      <c r="J125" s="22">
        <f>+SUMIF('TOTAL RECURSOS 2019'!$P:$P,CONCATENATE("E006",$A125,4,$F$8),'TOTAL RECURSOS 2019'!$N:$N)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475000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10000</v>
      </c>
      <c r="J126" s="22">
        <f t="shared" si="53"/>
        <v>465000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475000</v>
      </c>
      <c r="D127" s="22">
        <f>+SUMIF('TOTAL RECURSOS 2019'!$P:$P,CONCATENATE("O001",$A127,1,$F$8),'TOTAL RECURSOS 2019'!$N:$N)</f>
        <v>0</v>
      </c>
      <c r="E127" s="22">
        <f>+SUMIF('TOTAL RECURSOS 2019'!$P:$P,CONCATENATE("M001",$A127,1,$F$8),'TOTAL RECURSOS 2019'!$N:$N)</f>
        <v>0</v>
      </c>
      <c r="F127" s="22">
        <f>+SUMIF('TOTAL RECURSOS 2019'!$P:$P,CONCATENATE("E006",$A127,1,$F$8),'TOTAL RECURSOS 2019'!$N:$N)</f>
        <v>0</v>
      </c>
      <c r="G127" s="22">
        <f>+SUMIF('TOTAL RECURSOS 2019'!$P:$P,CONCATENATE("K024",$A127,1,$G$8),'TOTAL RECURSOS 2019'!$N:$N)</f>
        <v>0</v>
      </c>
      <c r="H127" s="22">
        <f>+SUMIF('TOTAL RECURSOS 2019'!$P:$P,CONCATENATE("O001",$A127,4,$F$8),'TOTAL RECURSOS 2019'!$N:$N)</f>
        <v>0</v>
      </c>
      <c r="I127" s="22">
        <f>+SUMIF('TOTAL RECURSOS 2019'!$P:$P,CONCATENATE("M001",$A127,4,$F$8),'TOTAL RECURSOS 2019'!$N:$N)</f>
        <v>10000</v>
      </c>
      <c r="J127" s="22">
        <f>+SUMIF('TOTAL RECURSOS 2019'!$P:$P,CONCATENATE("E006",$A127,4,$F$8),'TOTAL RECURSOS 2019'!$N:$N)</f>
        <v>465000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1463000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1463000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1463000</v>
      </c>
      <c r="D129" s="22">
        <f>+SUMIF('TOTAL RECURSOS 2019'!$P:$P,CONCATENATE("O001",$A129,1,$F$8),'TOTAL RECURSOS 2019'!$N:$N)</f>
        <v>0</v>
      </c>
      <c r="E129" s="22">
        <f>+SUMIF('TOTAL RECURSOS 2019'!$P:$P,CONCATENATE("M001",$A129,1,$F$8),'TOTAL RECURSOS 2019'!$N:$N)</f>
        <v>0</v>
      </c>
      <c r="F129" s="22">
        <f>+SUMIF('TOTAL RECURSOS 2019'!$P:$P,CONCATENATE("E006",$A129,1,$F$8),'TOTAL RECURSOS 2019'!$N:$N)</f>
        <v>0</v>
      </c>
      <c r="G129" s="22">
        <f>+SUMIF('TOTAL RECURSOS 2019'!$P:$P,CONCATENATE("K024",$A129,1,$G$8),'TOTAL RECURSOS 2019'!$N:$N)</f>
        <v>0</v>
      </c>
      <c r="H129" s="22">
        <f>+SUMIF('TOTAL RECURSOS 2019'!$P:$P,CONCATENATE("O001",$A129,4,$F$8),'TOTAL RECURSOS 2019'!$N:$N)</f>
        <v>0</v>
      </c>
      <c r="I129" s="22">
        <f>+SUMIF('TOTAL RECURSOS 2019'!$P:$P,CONCATENATE("M001",$A129,4,$F$8),'TOTAL RECURSOS 2019'!$N:$N)</f>
        <v>0</v>
      </c>
      <c r="J129" s="22">
        <f>+SUMIF('TOTAL RECURSOS 2019'!$P:$P,CONCATENATE("E006",$A129,4,$F$8),'TOTAL RECURSOS 2019'!$N:$N)</f>
        <v>1463000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1300000</v>
      </c>
      <c r="D131" s="22">
        <f>+SUMIF('TOTAL RECURSOS 2019'!$P:$P,CONCATENATE("O001",$A131,1,$F$8),'TOTAL RECURSOS 2019'!$N:$N)</f>
        <v>0</v>
      </c>
      <c r="E131" s="22">
        <f>+SUMIF('TOTAL RECURSOS 2019'!$P:$P,CONCATENATE("M001",$A131,1,$F$8),'TOTAL RECURSOS 2019'!$N:$N)</f>
        <v>0</v>
      </c>
      <c r="F131" s="22">
        <f>+SUMIF('TOTAL RECURSOS 2019'!$P:$P,CONCATENATE("E006",$A131,1,$F$8),'TOTAL RECURSOS 2019'!$N:$N)</f>
        <v>0</v>
      </c>
      <c r="G131" s="22">
        <f>+SUMIF('TOTAL RECURSOS 2019'!$P:$P,CONCATENATE("K024",$A131,1,$G$8),'TOTAL RECURSOS 2019'!$N:$N)</f>
        <v>0</v>
      </c>
      <c r="H131" s="22">
        <f>+SUMIF('TOTAL RECURSOS 2019'!$P:$P,CONCATENATE("O001",$A131,4,$F$8),'TOTAL RECURSOS 2019'!$N:$N)</f>
        <v>0</v>
      </c>
      <c r="I131" s="22">
        <f>+SUMIF('TOTAL RECURSOS 2019'!$P:$P,CONCATENATE("M001",$A131,4,$F$8),'TOTAL RECURSOS 2019'!$N:$N)</f>
        <v>0</v>
      </c>
      <c r="J131" s="22">
        <f>+SUMIF('TOTAL RECURSOS 2019'!$P:$P,CONCATENATE("E006",$A131,4,$F$8),'TOTAL RECURSOS 2019'!$N:$N)</f>
        <v>1300000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1100000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1100000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1100000</v>
      </c>
      <c r="D133" s="22">
        <f>+SUMIF('TOTAL RECURSOS 2019'!$P:$P,CONCATENATE("O001",$A133,1,$F$8),'TOTAL RECURSOS 2019'!$N:$N)</f>
        <v>0</v>
      </c>
      <c r="E133" s="22">
        <f>+SUMIF('TOTAL RECURSOS 2019'!$P:$P,CONCATENATE("M001",$A133,1,$F$8),'TOTAL RECURSOS 2019'!$N:$N)</f>
        <v>0</v>
      </c>
      <c r="F133" s="22">
        <f>+SUMIF('TOTAL RECURSOS 2019'!$P:$P,CONCATENATE("E006",$A133,1,$F$8),'TOTAL RECURSOS 2019'!$N:$N)</f>
        <v>0</v>
      </c>
      <c r="G133" s="22">
        <f>+SUMIF('TOTAL RECURSOS 2019'!$P:$P,CONCATENATE("K024",$A133,1,$G$8),'TOTAL RECURSOS 2019'!$N:$N)</f>
        <v>0</v>
      </c>
      <c r="H133" s="22">
        <f>+SUMIF('TOTAL RECURSOS 2019'!$P:$P,CONCATENATE("O001",$A133,4,$F$8),'TOTAL RECURSOS 2019'!$N:$N)</f>
        <v>0</v>
      </c>
      <c r="I133" s="22">
        <f>+SUMIF('TOTAL RECURSOS 2019'!$P:$P,CONCATENATE("M001",$A133,4,$F$8),'TOTAL RECURSOS 2019'!$N:$N)</f>
        <v>0</v>
      </c>
      <c r="J133" s="22">
        <f>+SUMIF('TOTAL RECURSOS 2019'!$P:$P,CONCATENATE("E006",$A133,4,$F$8),'TOTAL RECURSOS 2019'!$N:$N)</f>
        <v>1100000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150000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150000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150000</v>
      </c>
      <c r="D135" s="22">
        <f>+SUMIF('TOTAL RECURSOS 2019'!$P:$P,CONCATENATE("O001",$A135,1,$F$8),'TOTAL RECURSOS 2019'!$N:$N)</f>
        <v>0</v>
      </c>
      <c r="E135" s="22">
        <f>+SUMIF('TOTAL RECURSOS 2019'!$P:$P,CONCATENATE("M001",$A135,1,$F$8),'TOTAL RECURSOS 2019'!$N:$N)</f>
        <v>0</v>
      </c>
      <c r="F135" s="22">
        <f>+SUMIF('TOTAL RECURSOS 2019'!$P:$P,CONCATENATE("E006",$A135,1,$F$8),'TOTAL RECURSOS 2019'!$N:$N)</f>
        <v>0</v>
      </c>
      <c r="G135" s="22">
        <f>+SUMIF('TOTAL RECURSOS 2019'!$P:$P,CONCATENATE("K024",$A135,1,$G$8),'TOTAL RECURSOS 2019'!$N:$N)</f>
        <v>0</v>
      </c>
      <c r="H135" s="22">
        <f>+SUMIF('TOTAL RECURSOS 2019'!$P:$P,CONCATENATE("O001",$A135,4,$F$8),'TOTAL RECURSOS 2019'!$N:$N)</f>
        <v>0</v>
      </c>
      <c r="I135" s="22">
        <f>+SUMIF('TOTAL RECURSOS 2019'!$P:$P,CONCATENATE("M001",$A135,4,$F$8),'TOTAL RECURSOS 2019'!$N:$N)</f>
        <v>0</v>
      </c>
      <c r="J135" s="22">
        <f>+SUMIF('TOTAL RECURSOS 2019'!$P:$P,CONCATENATE("E006",$A135,4,$F$8),'TOTAL RECURSOS 2019'!$N:$N)</f>
        <v>150000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+C137+C158+C172+C194+C203+C221+C235+C244</f>
        <v>110107129</v>
      </c>
      <c r="D136" s="18">
        <f t="shared" si="58"/>
        <v>274178</v>
      </c>
      <c r="E136" s="18">
        <f t="shared" si="58"/>
        <v>401312</v>
      </c>
      <c r="F136" s="18">
        <f t="shared" si="58"/>
        <v>55737639</v>
      </c>
      <c r="G136" s="18">
        <f t="shared" si="58"/>
        <v>0</v>
      </c>
      <c r="H136" s="18">
        <f t="shared" si="58"/>
        <v>94500</v>
      </c>
      <c r="I136" s="18">
        <f t="shared" si="58"/>
        <v>1677000</v>
      </c>
      <c r="J136" s="18">
        <f t="shared" si="58"/>
        <v>51922500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29028025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27143025</v>
      </c>
      <c r="G137" s="20">
        <f t="shared" ref="G137" si="59">+G138+G140+G142+G144+G148+G152+G154+G156</f>
        <v>0</v>
      </c>
      <c r="H137" s="20">
        <f>+H138+H140+H142+H144+H146+H148+H152+H154+H156</f>
        <v>2400</v>
      </c>
      <c r="I137" s="20">
        <f>+I138+I140+I142+I144+I146+I148+I152+I154+I156</f>
        <v>4800</v>
      </c>
      <c r="J137" s="20">
        <f>+J138+J140+J142+J144+J146+J148+J152+J154+J156</f>
        <v>1877800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17726364</v>
      </c>
      <c r="D138" s="22">
        <f t="shared" si="60"/>
        <v>0</v>
      </c>
      <c r="E138" s="22">
        <f t="shared" si="60"/>
        <v>0</v>
      </c>
      <c r="F138" s="22">
        <f t="shared" si="60"/>
        <v>17726364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17726364</v>
      </c>
      <c r="D139" s="22">
        <f>+SUMIF('TOTAL RECURSOS 2019'!$P:$P,CONCATENATE("O001",$A139,1,$F$8),'TOTAL RECURSOS 2019'!$N:$N)</f>
        <v>0</v>
      </c>
      <c r="E139" s="22">
        <f>+SUMIF('TOTAL RECURSOS 2019'!$P:$P,CONCATENATE("M001",$A139,1,$F$8),'TOTAL RECURSOS 2019'!$N:$N)</f>
        <v>0</v>
      </c>
      <c r="F139" s="22">
        <f>+SUMIF('TOTAL RECURSOS 2019'!$P:$P,CONCATENATE("E006",$A139,1,$F$8),'TOTAL RECURSOS 2019'!$N:$N)</f>
        <v>17726364</v>
      </c>
      <c r="G139" s="22">
        <f>+SUMIF('TOTAL RECURSOS 2019'!$P:$P,CONCATENATE("K024",$A139,1,$G$8),'TOTAL RECURSOS 2019'!$N:$N)</f>
        <v>0</v>
      </c>
      <c r="H139" s="22">
        <f>+SUMIF('TOTAL RECURSOS 2019'!$P:$P,CONCATENATE("O001",$A139,4,$F$8),'TOTAL RECURSOS 2019'!$N:$N)</f>
        <v>0</v>
      </c>
      <c r="I139" s="22">
        <f>+SUMIF('TOTAL RECURSOS 2019'!$P:$P,CONCATENATE("M001",$A139,4,$F$8),'TOTAL RECURSOS 2019'!$N:$N)</f>
        <v>0</v>
      </c>
      <c r="J139" s="22">
        <f>+SUMIF('TOTAL RECURSOS 2019'!$P:$P,CONCATENATE("E006",$A139,4,$F$8),'TOTAL RECURSOS 2019'!$N:$N)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8986951</v>
      </c>
      <c r="D140" s="22">
        <f t="shared" si="61"/>
        <v>0</v>
      </c>
      <c r="E140" s="22">
        <f t="shared" si="61"/>
        <v>0</v>
      </c>
      <c r="F140" s="22">
        <f t="shared" si="61"/>
        <v>8986951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8986951</v>
      </c>
      <c r="D141" s="22">
        <f>+SUMIF('TOTAL RECURSOS 2019'!$P:$P,CONCATENATE("O001",$A141,1,$F$8),'TOTAL RECURSOS 2019'!$N:$N)</f>
        <v>0</v>
      </c>
      <c r="E141" s="22">
        <f>+SUMIF('TOTAL RECURSOS 2019'!$P:$P,CONCATENATE("M001",$A141,1,$F$8),'TOTAL RECURSOS 2019'!$N:$N)</f>
        <v>0</v>
      </c>
      <c r="F141" s="22">
        <f>+SUMIF('TOTAL RECURSOS 2019'!$P:$P,CONCATENATE("E006",$A141,1,$F$8),'TOTAL RECURSOS 2019'!$N:$N)</f>
        <v>8986951</v>
      </c>
      <c r="G141" s="22">
        <f>+SUMIF('TOTAL RECURSOS 2019'!$P:$P,CONCATENATE("K024",$A141,1,$G$8),'TOTAL RECURSOS 2019'!$N:$N)</f>
        <v>0</v>
      </c>
      <c r="H141" s="22">
        <f>+SUMIF('TOTAL RECURSOS 2019'!$P:$P,CONCATENATE("O001",$A141,4,$F$8),'TOTAL RECURSOS 2019'!$N:$N)</f>
        <v>0</v>
      </c>
      <c r="I141" s="22">
        <f>+SUMIF('TOTAL RECURSOS 2019'!$P:$P,CONCATENATE("M001",$A141,4,$F$8),'TOTAL RECURSOS 2019'!$N:$N)</f>
        <v>0</v>
      </c>
      <c r="J141" s="22">
        <f>+SUMIF('TOTAL RECURSOS 2019'!$P:$P,CONCATENATE("E006",$A141,4,$F$8),'TOTAL RECURSOS 2019'!$N:$N)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1400000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1400000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1400000</v>
      </c>
      <c r="D143" s="22">
        <f>+SUMIF('TOTAL RECURSOS 2019'!$P:$P,CONCATENATE("O001",$A143,1,$F$8),'TOTAL RECURSOS 2019'!$N:$N)</f>
        <v>0</v>
      </c>
      <c r="E143" s="22">
        <f>+SUMIF('TOTAL RECURSOS 2019'!$P:$P,CONCATENATE("M001",$A143,1,$F$8),'TOTAL RECURSOS 2019'!$N:$N)</f>
        <v>0</v>
      </c>
      <c r="F143" s="22">
        <f>+SUMIF('TOTAL RECURSOS 2019'!$P:$P,CONCATENATE("E006",$A143,1,$F$8),'TOTAL RECURSOS 2019'!$N:$N)</f>
        <v>0</v>
      </c>
      <c r="G143" s="22">
        <f>+SUMIF('TOTAL RECURSOS 2019'!$P:$P,CONCATENATE("K024",$A143,1,$G$8),'TOTAL RECURSOS 2019'!$N:$N)</f>
        <v>0</v>
      </c>
      <c r="H143" s="22">
        <f>+SUMIF('TOTAL RECURSOS 2019'!$P:$P,CONCATENATE("O001",$A143,4,$F$8),'TOTAL RECURSOS 2019'!$N:$N)</f>
        <v>0</v>
      </c>
      <c r="I143" s="22">
        <f>+SUMIF('TOTAL RECURSOS 2019'!$P:$P,CONCATENATE("M001",$A143,4,$F$8),'TOTAL RECURSOS 2019'!$N:$N)</f>
        <v>0</v>
      </c>
      <c r="J143" s="22">
        <f>+SUMIF('TOTAL RECURSOS 2019'!$P:$P,CONCATENATE("E006",$A143,4,$F$8),'TOTAL RECURSOS 2019'!$N:$N)</f>
        <v>1400000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70000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2400</v>
      </c>
      <c r="I144" s="22">
        <f t="shared" si="63"/>
        <v>4800</v>
      </c>
      <c r="J144" s="22">
        <f t="shared" si="63"/>
        <v>62800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70000</v>
      </c>
      <c r="D145" s="22">
        <f>+SUMIF('TOTAL RECURSOS 2019'!$P:$P,CONCATENATE("O001",$A145,1,$F$8),'TOTAL RECURSOS 2019'!$N:$N)</f>
        <v>0</v>
      </c>
      <c r="E145" s="22">
        <f>+SUMIF('TOTAL RECURSOS 2019'!$P:$P,CONCATENATE("M001",$A145,1,$F$8),'TOTAL RECURSOS 2019'!$N:$N)</f>
        <v>0</v>
      </c>
      <c r="F145" s="22">
        <f>+SUMIF('TOTAL RECURSOS 2019'!$P:$P,CONCATENATE("E006",$A145,1,$F$8),'TOTAL RECURSOS 2019'!$N:$N)</f>
        <v>0</v>
      </c>
      <c r="G145" s="22">
        <f>+SUMIF('TOTAL RECURSOS 2019'!$P:$P,CONCATENATE("K024",$A145,1,$G$8),'TOTAL RECURSOS 2019'!$N:$N)</f>
        <v>0</v>
      </c>
      <c r="H145" s="22">
        <f>+SUMIF('TOTAL RECURSOS 2019'!$P:$P,CONCATENATE("O001",$A145,4,$F$8),'TOTAL RECURSOS 2019'!$N:$N)</f>
        <v>2400</v>
      </c>
      <c r="I145" s="22">
        <f>+SUMIF('TOTAL RECURSOS 2019'!$P:$P,CONCATENATE("M001",$A145,4,$F$8),'TOTAL RECURSOS 2019'!$N:$N)</f>
        <v>4800</v>
      </c>
      <c r="J145" s="22">
        <f>+SUMIF('TOTAL RECURSOS 2019'!$P:$P,CONCATENATE("E006",$A145,4,$F$8),'TOTAL RECURSOS 2019'!$N:$N)</f>
        <v>62800</v>
      </c>
    </row>
    <row r="146" spans="1:10" ht="17.100000000000001" customHeight="1" x14ac:dyDescent="0.25">
      <c r="A146" s="27">
        <v>315</v>
      </c>
      <c r="B146" s="21" t="s">
        <v>482</v>
      </c>
      <c r="C146" s="22">
        <f t="shared" si="63"/>
        <v>120000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120000</v>
      </c>
    </row>
    <row r="147" spans="1:10" ht="17.100000000000001" customHeight="1" x14ac:dyDescent="0.25">
      <c r="A147" s="28">
        <v>31501</v>
      </c>
      <c r="B147" s="21" t="s">
        <v>483</v>
      </c>
      <c r="C147" s="22">
        <f>+SUM(D147:J147)</f>
        <v>120000</v>
      </c>
      <c r="D147" s="22">
        <f>+SUMIF('TOTAL RECURSOS 2019'!$P:$P,CONCATENATE("O001",$A147,1,$F$8),'TOTAL RECURSOS 2019'!$N:$N)</f>
        <v>0</v>
      </c>
      <c r="E147" s="22">
        <f>+SUMIF('TOTAL RECURSOS 2019'!$P:$P,CONCATENATE("M001",$A147,1,$F$8),'TOTAL RECURSOS 2019'!$N:$N)</f>
        <v>0</v>
      </c>
      <c r="F147" s="22">
        <f>+SUMIF('TOTAL RECURSOS 2019'!$P:$P,CONCATENATE("E006",$A147,1,$F$8),'TOTAL RECURSOS 2019'!$N:$N)</f>
        <v>0</v>
      </c>
      <c r="G147" s="22">
        <f>+SUMIF('TOTAL RECURSOS 2019'!$P:$P,CONCATENATE("K024",$A147,1,$G$8),'TOTAL RECURSOS 2019'!$N:$N)</f>
        <v>0</v>
      </c>
      <c r="H147" s="22">
        <f>+SUMIF('TOTAL RECURSOS 2019'!$P:$P,CONCATENATE("O001",$A147,4,$F$8),'TOTAL RECURSOS 2019'!$N:$N)</f>
        <v>0</v>
      </c>
      <c r="I147" s="22">
        <f>+SUMIF('TOTAL RECURSOS 2019'!$P:$P,CONCATENATE("M001",$A147,4,$F$8),'TOTAL RECURSOS 2019'!$N:$N)</f>
        <v>0</v>
      </c>
      <c r="J147" s="22">
        <f>+SUMIF('TOTAL RECURSOS 2019'!$P:$P,CONCATENATE("E006",$A147,4,$F$8),'TOTAL RECURSOS 2019'!$N:$N)</f>
        <v>120000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429710</v>
      </c>
      <c r="D148" s="22">
        <f t="shared" si="64"/>
        <v>0</v>
      </c>
      <c r="E148" s="22">
        <f t="shared" si="64"/>
        <v>0</v>
      </c>
      <c r="F148" s="22">
        <f t="shared" si="64"/>
        <v>429710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0</v>
      </c>
      <c r="D149" s="22">
        <f>+SUMIF('TOTAL RECURSOS 2019'!$P:$P,CONCATENATE("O001",$A149,1,$F$8),'TOTAL RECURSOS 2019'!$N:$N)</f>
        <v>0</v>
      </c>
      <c r="E149" s="22">
        <f>+SUMIF('TOTAL RECURSOS 2019'!$P:$P,CONCATENATE("M001",$A149,1,$F$8),'TOTAL RECURSOS 2019'!$N:$N)</f>
        <v>0</v>
      </c>
      <c r="F149" s="22">
        <f>+SUMIF('TOTAL RECURSOS 2019'!$P:$P,CONCATENATE("E006",$A149,1,$F$8),'TOTAL RECURSOS 2019'!$N:$N)</f>
        <v>0</v>
      </c>
      <c r="G149" s="22">
        <f>+SUMIF('TOTAL RECURSOS 2019'!$P:$P,CONCATENATE("K024",$A149,1,$G$8),'TOTAL RECURSOS 2019'!$N:$N)</f>
        <v>0</v>
      </c>
      <c r="H149" s="22">
        <f>+SUMIF('TOTAL RECURSOS 2019'!$P:$P,CONCATENATE("O001",$A149,4,$F$8),'TOTAL RECURSOS 2019'!$N:$N)</f>
        <v>0</v>
      </c>
      <c r="I149" s="22">
        <f>+SUMIF('TOTAL RECURSOS 2019'!$P:$P,CONCATENATE("M001",$A149,4,$F$8),'TOTAL RECURSOS 2019'!$N:$N)</f>
        <v>0</v>
      </c>
      <c r="J149" s="22">
        <f>+SUMIF('TOTAL RECURSOS 2019'!$P:$P,CONCATENATE("E006",$A149,4,$F$8),'TOTAL RECURSOS 2019'!$N:$N)</f>
        <v>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2019'!$P:$P,CONCATENATE("O001",$A150,1,$F$8),'TOTAL RECURSOS 2019'!$N:$N)</f>
        <v>0</v>
      </c>
      <c r="E150" s="22">
        <f>+SUMIF('TOTAL RECURSOS 2019'!$P:$P,CONCATENATE("M001",$A150,1,$F$8),'TOTAL RECURSOS 2019'!$N:$N)</f>
        <v>0</v>
      </c>
      <c r="F150" s="22">
        <f>+SUMIF('TOTAL RECURSOS 2019'!$P:$P,CONCATENATE("E006",$A150,1,$F$8),'TOTAL RECURSOS 2019'!$N:$N)</f>
        <v>0</v>
      </c>
      <c r="G150" s="22">
        <f>+SUMIF('TOTAL RECURSOS 2019'!$P:$P,CONCATENATE("K024",$A150,1,$G$8),'TOTAL RECURSOS 2019'!$N:$N)</f>
        <v>0</v>
      </c>
      <c r="H150" s="22">
        <f>+SUMIF('TOTAL RECURSOS 2019'!$P:$P,CONCATENATE("O001",$A150,4,$F$8),'TOTAL RECURSOS 2019'!$N:$N)</f>
        <v>0</v>
      </c>
      <c r="I150" s="22">
        <f>+SUMIF('TOTAL RECURSOS 2019'!$P:$P,CONCATENATE("M001",$A150,4,$F$8),'TOTAL RECURSOS 2019'!$N:$N)</f>
        <v>0</v>
      </c>
      <c r="J150" s="22">
        <f>+SUMIF('TOTAL RECURSOS 2019'!$P:$P,CONCATENATE("E006",$A150,4,$F$8),'TOTAL RECURSOS 2019'!$N:$N)</f>
        <v>0</v>
      </c>
    </row>
    <row r="151" spans="1:10" ht="17.100000000000001" customHeight="1" x14ac:dyDescent="0.25">
      <c r="A151" s="28">
        <v>31603</v>
      </c>
      <c r="B151" s="21" t="s">
        <v>468</v>
      </c>
      <c r="C151" s="22">
        <f>+SUM(D151:J151)</f>
        <v>429710</v>
      </c>
      <c r="D151" s="22">
        <f>+SUMIF('TOTAL RECURSOS 2019'!$P:$P,CONCATENATE("O001",$A151,1,$F$8),'TOTAL RECURSOS 2019'!$N:$N)</f>
        <v>0</v>
      </c>
      <c r="E151" s="22">
        <f>+SUMIF('TOTAL RECURSOS 2019'!$P:$P,CONCATENATE("M001",$A151,1,$F$8),'TOTAL RECURSOS 2019'!$N:$N)</f>
        <v>0</v>
      </c>
      <c r="F151" s="22">
        <f>+SUMIF('TOTAL RECURSOS 2019'!$P:$P,CONCATENATE("E006",$A151,1,$F$8),'TOTAL RECURSOS 2019'!$N:$N)</f>
        <v>429710</v>
      </c>
      <c r="G151" s="22">
        <f>+SUMIF('TOTAL RECURSOS 2019'!$P:$P,CONCATENATE("K024",$A151,1,$G$8),'TOTAL RECURSOS 2019'!$N:$N)</f>
        <v>0</v>
      </c>
      <c r="H151" s="22">
        <f>+SUMIF('TOTAL RECURSOS 2019'!$P:$P,CONCATENATE("O001",$A151,4,$F$8),'TOTAL RECURSOS 2019'!$N:$N)</f>
        <v>0</v>
      </c>
      <c r="I151" s="22">
        <f>+SUMIF('TOTAL RECURSOS 2019'!$P:$P,CONCATENATE("M001",$A151,4,$F$8),'TOTAL RECURSOS 2019'!$N:$N)</f>
        <v>0</v>
      </c>
      <c r="J151" s="22">
        <f>+SUMIF('TOTAL RECURSOS 2019'!$P:$P,CONCATENATE("E006",$A151,4,$F$8),'TOTAL RECURSOS 2019'!$N:$N)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80000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80000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80000</v>
      </c>
      <c r="D153" s="22">
        <f>+SUMIF('TOTAL RECURSOS 2019'!$P:$P,CONCATENATE("O001",$A153,1,$F$8),'TOTAL RECURSOS 2019'!$N:$N)</f>
        <v>0</v>
      </c>
      <c r="E153" s="22">
        <f>+SUMIF('TOTAL RECURSOS 2019'!$P:$P,CONCATENATE("M001",$A153,1,$F$8),'TOTAL RECURSOS 2019'!$N:$N)</f>
        <v>0</v>
      </c>
      <c r="F153" s="22">
        <f>+SUMIF('TOTAL RECURSOS 2019'!$P:$P,CONCATENATE("E006",$A153,1,$F$8),'TOTAL RECURSOS 2019'!$N:$N)</f>
        <v>0</v>
      </c>
      <c r="G153" s="22">
        <f>+SUMIF('TOTAL RECURSOS 2019'!$P:$P,CONCATENATE("K024",$A153,1,$G$8),'TOTAL RECURSOS 2019'!$N:$N)</f>
        <v>0</v>
      </c>
      <c r="H153" s="22">
        <f>+SUMIF('TOTAL RECURSOS 2019'!$P:$P,CONCATENATE("O001",$A153,4,$F$8),'TOTAL RECURSOS 2019'!$N:$N)</f>
        <v>0</v>
      </c>
      <c r="I153" s="22">
        <f>+SUMIF('TOTAL RECURSOS 2019'!$P:$P,CONCATENATE("M001",$A153,4,$F$8),'TOTAL RECURSOS 2019'!$N:$N)</f>
        <v>0</v>
      </c>
      <c r="J153" s="22">
        <f>+SUMIF('TOTAL RECURSOS 2019'!$P:$P,CONCATENATE("E006",$A153,4,$F$8),'TOTAL RECURSOS 2019'!$N:$N)</f>
        <v>80000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200000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200000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200000</v>
      </c>
      <c r="D155" s="22">
        <f>+SUMIF('TOTAL RECURSOS 2019'!$P:$P,CONCATENATE("O001",$A155,1,$F$8),'TOTAL RECURSOS 2019'!$N:$N)</f>
        <v>0</v>
      </c>
      <c r="E155" s="22">
        <f>+SUMIF('TOTAL RECURSOS 2019'!$P:$P,CONCATENATE("M001",$A155,1,$F$8),'TOTAL RECURSOS 2019'!$N:$N)</f>
        <v>0</v>
      </c>
      <c r="F155" s="22">
        <f>+SUMIF('TOTAL RECURSOS 2019'!$P:$P,CONCATENATE("E006",$A155,1,$F$8),'TOTAL RECURSOS 2019'!$N:$N)</f>
        <v>0</v>
      </c>
      <c r="G155" s="22">
        <f>+SUMIF('TOTAL RECURSOS 2019'!$P:$P,CONCATENATE("K024",$A155,1,$G$8),'TOTAL RECURSOS 2019'!$N:$N)</f>
        <v>0</v>
      </c>
      <c r="H155" s="22">
        <f>+SUMIF('TOTAL RECURSOS 2019'!$P:$P,CONCATENATE("O001",$A155,4,$F$8),'TOTAL RECURSOS 2019'!$N:$N)</f>
        <v>0</v>
      </c>
      <c r="I155" s="22">
        <f>+SUMIF('TOTAL RECURSOS 2019'!$P:$P,CONCATENATE("M001",$A155,4,$F$8),'TOTAL RECURSOS 2019'!$N:$N)</f>
        <v>0</v>
      </c>
      <c r="J155" s="22">
        <f>+SUMIF('TOTAL RECURSOS 2019'!$P:$P,CONCATENATE("E006",$A155,4,$F$8),'TOTAL RECURSOS 2019'!$N:$N)</f>
        <v>200000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 t="shared" ref="C156:J156" si="67">+C157</f>
        <v>15000</v>
      </c>
      <c r="D156" s="22">
        <f t="shared" si="67"/>
        <v>0</v>
      </c>
      <c r="E156" s="22">
        <f t="shared" si="67"/>
        <v>0</v>
      </c>
      <c r="F156" s="22">
        <f t="shared" si="67"/>
        <v>0</v>
      </c>
      <c r="G156" s="22">
        <f t="shared" si="67"/>
        <v>0</v>
      </c>
      <c r="H156" s="22">
        <f t="shared" si="67"/>
        <v>0</v>
      </c>
      <c r="I156" s="22">
        <f t="shared" si="67"/>
        <v>0</v>
      </c>
      <c r="J156" s="22">
        <f t="shared" si="67"/>
        <v>15000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15000</v>
      </c>
      <c r="D157" s="22">
        <f>+SUMIF('TOTAL RECURSOS 2019'!$P:$P,CONCATENATE("O001",$A157,1,$F$8),'TOTAL RECURSOS 2019'!$N:$N)</f>
        <v>0</v>
      </c>
      <c r="E157" s="22">
        <f>+SUMIF('TOTAL RECURSOS 2019'!$P:$P,CONCATENATE("M001",$A157,1,$F$8),'TOTAL RECURSOS 2019'!$N:$N)</f>
        <v>0</v>
      </c>
      <c r="F157" s="22">
        <f>+SUMIF('TOTAL RECURSOS 2019'!$P:$P,CONCATENATE("E006",$A157,1,$F$8),'TOTAL RECURSOS 2019'!$N:$N)</f>
        <v>0</v>
      </c>
      <c r="G157" s="22">
        <f>+SUMIF('TOTAL RECURSOS 2019'!$P:$P,CONCATENATE("K024",$A157,1,$G$8),'TOTAL RECURSOS 2019'!$N:$N)</f>
        <v>0</v>
      </c>
      <c r="H157" s="22">
        <f>+SUMIF('TOTAL RECURSOS 2019'!$P:$P,CONCATENATE("O001",$A157,4,$F$8),'TOTAL RECURSOS 2019'!$N:$N)</f>
        <v>0</v>
      </c>
      <c r="I157" s="22">
        <f>+SUMIF('TOTAL RECURSOS 2019'!$P:$P,CONCATENATE("M001",$A157,4,$F$8),'TOTAL RECURSOS 2019'!$N:$N)</f>
        <v>0</v>
      </c>
      <c r="J157" s="22">
        <f>+SUMIF('TOTAL RECURSOS 2019'!$P:$P,CONCATENATE("E006",$A157,4,$F$8),'TOTAL RECURSOS 2019'!$N:$N)</f>
        <v>15000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8121377</v>
      </c>
      <c r="D158" s="20">
        <f t="shared" ref="D158:J158" si="68">+D159+D162+D166+D168+D170</f>
        <v>0</v>
      </c>
      <c r="E158" s="20">
        <f t="shared" si="68"/>
        <v>0</v>
      </c>
      <c r="F158" s="20">
        <f t="shared" si="68"/>
        <v>4096377</v>
      </c>
      <c r="G158" s="20">
        <f t="shared" si="68"/>
        <v>0</v>
      </c>
      <c r="H158" s="20">
        <f t="shared" si="68"/>
        <v>0</v>
      </c>
      <c r="I158" s="20">
        <f t="shared" si="68"/>
        <v>30800</v>
      </c>
      <c r="J158" s="20">
        <f t="shared" si="68"/>
        <v>3994200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2449617</v>
      </c>
      <c r="D159" s="22">
        <f t="shared" ref="D159:J159" si="69">+D160+D161</f>
        <v>0</v>
      </c>
      <c r="E159" s="22">
        <f t="shared" si="69"/>
        <v>0</v>
      </c>
      <c r="F159" s="22">
        <f t="shared" si="69"/>
        <v>2355417</v>
      </c>
      <c r="G159" s="22">
        <f t="shared" si="69"/>
        <v>0</v>
      </c>
      <c r="H159" s="22">
        <f t="shared" si="69"/>
        <v>0</v>
      </c>
      <c r="I159" s="22">
        <f t="shared" si="69"/>
        <v>0</v>
      </c>
      <c r="J159" s="22">
        <f t="shared" si="69"/>
        <v>94200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2355417</v>
      </c>
      <c r="D160" s="22">
        <f>+SUMIF('TOTAL RECURSOS 2019'!$P:$P,CONCATENATE("O001",$A160,1,$F$8),'TOTAL RECURSOS 2019'!$N:$N)</f>
        <v>0</v>
      </c>
      <c r="E160" s="22">
        <f>+SUMIF('TOTAL RECURSOS 2019'!$P:$P,CONCATENATE("M001",$A160,1,$F$8),'TOTAL RECURSOS 2019'!$N:$N)</f>
        <v>0</v>
      </c>
      <c r="F160" s="22">
        <f>+SUMIF('TOTAL RECURSOS 2019'!$P:$P,CONCATENATE("E006",$A160,1,$F$8),'TOTAL RECURSOS 2019'!$N:$N)</f>
        <v>2355417</v>
      </c>
      <c r="G160" s="22">
        <f>+SUMIF('TOTAL RECURSOS 2019'!$P:$P,CONCATENATE("K024",$A160,1,$G$8),'TOTAL RECURSOS 2019'!$N:$N)</f>
        <v>0</v>
      </c>
      <c r="H160" s="22">
        <f>+SUMIF('TOTAL RECURSOS 2019'!$P:$P,CONCATENATE("O001",$A160,4,$F$8),'TOTAL RECURSOS 2019'!$N:$N)</f>
        <v>0</v>
      </c>
      <c r="I160" s="22">
        <f>+SUMIF('TOTAL RECURSOS 2019'!$P:$P,CONCATENATE("M001",$A160,4,$F$8),'TOTAL RECURSOS 2019'!$N:$N)</f>
        <v>0</v>
      </c>
      <c r="J160" s="22">
        <f>+SUMIF('TOTAL RECURSOS 2019'!$P:$P,CONCATENATE("E006",$A160,4,$F$8),'TOTAL RECURSOS 2019'!$N:$N)</f>
        <v>0</v>
      </c>
    </row>
    <row r="161" spans="1:10" ht="17.100000000000001" customHeight="1" x14ac:dyDescent="0.25">
      <c r="A161" s="28">
        <v>32302</v>
      </c>
      <c r="B161" s="21" t="s">
        <v>473</v>
      </c>
      <c r="C161" s="22">
        <f>+SUM(D161:J161)</f>
        <v>94200</v>
      </c>
      <c r="D161" s="22">
        <f>+SUMIF('TOTAL RECURSOS 2019'!$P:$P,CONCATENATE("O001",$A161,1,$F$8),'TOTAL RECURSOS 2019'!$N:$N)</f>
        <v>0</v>
      </c>
      <c r="E161" s="22">
        <f>+SUMIF('TOTAL RECURSOS 2019'!$P:$P,CONCATENATE("M001",$A161,1,$F$8),'TOTAL RECURSOS 2019'!$N:$N)</f>
        <v>0</v>
      </c>
      <c r="F161" s="22">
        <f>+SUMIF('TOTAL RECURSOS 2019'!$P:$P,CONCATENATE("E006",$A161,1,$F$8),'TOTAL RECURSOS 2019'!$N:$N)</f>
        <v>0</v>
      </c>
      <c r="G161" s="22">
        <f>+SUMIF('TOTAL RECURSOS 2019'!$P:$P,CONCATENATE("K024",$A161,1,$G$8),'TOTAL RECURSOS 2019'!$N:$N)</f>
        <v>0</v>
      </c>
      <c r="H161" s="22">
        <f>+SUMIF('TOTAL RECURSOS 2019'!$P:$P,CONCATENATE("O001",$A161,4,$F$8),'TOTAL RECURSOS 2019'!$N:$N)</f>
        <v>0</v>
      </c>
      <c r="I161" s="22">
        <f>+SUMIF('TOTAL RECURSOS 2019'!$P:$P,CONCATENATE("M001",$A161,4,$F$8),'TOTAL RECURSOS 2019'!$N:$N)</f>
        <v>0</v>
      </c>
      <c r="J161" s="22">
        <f>+SUMIF('TOTAL RECURSOS 2019'!$P:$P,CONCATENATE("E006",$A161,4,$F$8),'TOTAL RECURSOS 2019'!$N:$N)</f>
        <v>94200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70">+SUM(C163:C165)</f>
        <v>4240960</v>
      </c>
      <c r="D162" s="22">
        <f t="shared" si="70"/>
        <v>0</v>
      </c>
      <c r="E162" s="22">
        <f t="shared" si="70"/>
        <v>0</v>
      </c>
      <c r="F162" s="22">
        <f t="shared" si="70"/>
        <v>1740960</v>
      </c>
      <c r="G162" s="22">
        <f t="shared" si="70"/>
        <v>0</v>
      </c>
      <c r="H162" s="22">
        <f t="shared" si="70"/>
        <v>0</v>
      </c>
      <c r="I162" s="22">
        <f t="shared" si="70"/>
        <v>0</v>
      </c>
      <c r="J162" s="22">
        <f t="shared" si="70"/>
        <v>2500000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1740960</v>
      </c>
      <c r="D163" s="22">
        <f>+SUMIF('TOTAL RECURSOS 2019'!$P:$P,CONCATENATE("O001",$A163,1,$F$8),'TOTAL RECURSOS 2019'!$N:$N)</f>
        <v>0</v>
      </c>
      <c r="E163" s="22">
        <f>+SUMIF('TOTAL RECURSOS 2019'!$P:$P,CONCATENATE("M001",$A163,1,$F$8),'TOTAL RECURSOS 2019'!$N:$N)</f>
        <v>0</v>
      </c>
      <c r="F163" s="22">
        <f>+SUMIF('TOTAL RECURSOS 2019'!$P:$P,CONCATENATE("E006",$A163,1,$F$8),'TOTAL RECURSOS 2019'!$N:$N)</f>
        <v>1740960</v>
      </c>
      <c r="G163" s="22">
        <f>+SUMIF('TOTAL RECURSOS 2019'!$P:$P,CONCATENATE("K024",$A163,1,$G$8),'TOTAL RECURSOS 2019'!$N:$N)</f>
        <v>0</v>
      </c>
      <c r="H163" s="22">
        <f>+SUMIF('TOTAL RECURSOS 2019'!$P:$P,CONCATENATE("O001",$A163,4,$F$8),'TOTAL RECURSOS 2019'!$N:$N)</f>
        <v>0</v>
      </c>
      <c r="I163" s="22">
        <f>+SUMIF('TOTAL RECURSOS 2019'!$P:$P,CONCATENATE("M001",$A163,4,$F$8),'TOTAL RECURSOS 2019'!$N:$N)</f>
        <v>0</v>
      </c>
      <c r="J163" s="22">
        <f>+SUMIF('TOTAL RECURSOS 2019'!$P:$P,CONCATENATE("E006",$A163,4,$F$8),'TOTAL RECURSOS 2019'!$N:$N)</f>
        <v>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2500000</v>
      </c>
      <c r="D164" s="22">
        <f>+SUMIF('TOTAL RECURSOS 2019'!$P:$P,CONCATENATE("O001",$A164,1,$F$8),'TOTAL RECURSOS 2019'!$N:$N)</f>
        <v>0</v>
      </c>
      <c r="E164" s="22">
        <f>+SUMIF('TOTAL RECURSOS 2019'!$P:$P,CONCATENATE("M001",$A164,1,$F$8),'TOTAL RECURSOS 2019'!$N:$N)</f>
        <v>0</v>
      </c>
      <c r="F164" s="22">
        <f>+SUMIF('TOTAL RECURSOS 2019'!$P:$P,CONCATENATE("E006",$A164,1,$F$8),'TOTAL RECURSOS 2019'!$N:$N)</f>
        <v>0</v>
      </c>
      <c r="G164" s="22">
        <f>+SUMIF('TOTAL RECURSOS 2019'!$P:$P,CONCATENATE("K024",$A164,1,$G$8),'TOTAL RECURSOS 2019'!$N:$N)</f>
        <v>0</v>
      </c>
      <c r="H164" s="22">
        <f>+SUMIF('TOTAL RECURSOS 2019'!$P:$P,CONCATENATE("O001",$A164,4,$F$8),'TOTAL RECURSOS 2019'!$N:$N)</f>
        <v>0</v>
      </c>
      <c r="I164" s="22">
        <f>+SUMIF('TOTAL RECURSOS 2019'!$P:$P,CONCATENATE("M001",$A164,4,$F$8),'TOTAL RECURSOS 2019'!$N:$N)</f>
        <v>0</v>
      </c>
      <c r="J164" s="22">
        <f>+SUMIF('TOTAL RECURSOS 2019'!$P:$P,CONCATENATE("E006",$A164,4,$F$8),'TOTAL RECURSOS 2019'!$N:$N)</f>
        <v>2500000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2019'!$P:$P,CONCATENATE("O001",$A165,1,$F$8),'TOTAL RECURSOS 2019'!$N:$N)</f>
        <v>0</v>
      </c>
      <c r="E165" s="22">
        <f>+SUMIF('TOTAL RECURSOS 2019'!$P:$P,CONCATENATE("M001",$A165,1,$F$8),'TOTAL RECURSOS 2019'!$N:$N)</f>
        <v>0</v>
      </c>
      <c r="F165" s="22">
        <f>+SUMIF('TOTAL RECURSOS 2019'!$P:$P,CONCATENATE("E006",$A165,1,$F$8),'TOTAL RECURSOS 2019'!$N:$N)</f>
        <v>0</v>
      </c>
      <c r="G165" s="22">
        <f>+SUMIF('TOTAL RECURSOS 2019'!$P:$P,CONCATENATE("K024",$A165,1,$G$8),'TOTAL RECURSOS 2019'!$N:$N)</f>
        <v>0</v>
      </c>
      <c r="H165" s="22">
        <f>+SUMIF('TOTAL RECURSOS 2019'!$P:$P,CONCATENATE("O001",$A165,4,$F$8),'TOTAL RECURSOS 2019'!$N:$N)</f>
        <v>0</v>
      </c>
      <c r="I165" s="22">
        <f>+SUMIF('TOTAL RECURSOS 2019'!$P:$P,CONCATENATE("M001",$A165,4,$F$8),'TOTAL RECURSOS 2019'!$N:$N)</f>
        <v>0</v>
      </c>
      <c r="J165" s="22">
        <f>+SUMIF('TOTAL RECURSOS 2019'!$P:$P,CONCATENATE("E006",$A165,4,$F$8),'TOTAL RECURSOS 2019'!$N:$N)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1">+C167</f>
        <v>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0</v>
      </c>
      <c r="D167" s="22">
        <f>+SUMIF('TOTAL RECURSOS 2019'!$P:$P,CONCATENATE("O001",$A167,1,$F$8),'TOTAL RECURSOS 2019'!$N:$N)</f>
        <v>0</v>
      </c>
      <c r="E167" s="22">
        <f>+SUMIF('TOTAL RECURSOS 2019'!$P:$P,CONCATENATE("M001",$A167,1,$F$8),'TOTAL RECURSOS 2019'!$N:$N)</f>
        <v>0</v>
      </c>
      <c r="F167" s="22">
        <f>+SUMIF('TOTAL RECURSOS 2019'!$P:$P,CONCATENATE("E006",$A167,1,$F$8),'TOTAL RECURSOS 2019'!$N:$N)</f>
        <v>0</v>
      </c>
      <c r="G167" s="22">
        <f>+SUMIF('TOTAL RECURSOS 2019'!$P:$P,CONCATENATE("K024",$A167,1,$G$8),'TOTAL RECURSOS 2019'!$N:$N)</f>
        <v>0</v>
      </c>
      <c r="H167" s="22">
        <f>+SUMIF('TOTAL RECURSOS 2019'!$P:$P,CONCATENATE("O001",$A167,4,$F$8),'TOTAL RECURSOS 2019'!$N:$N)</f>
        <v>0</v>
      </c>
      <c r="I167" s="22">
        <f>+SUMIF('TOTAL RECURSOS 2019'!$P:$P,CONCATENATE("M001",$A167,4,$F$8),'TOTAL RECURSOS 2019'!$N:$N)</f>
        <v>0</v>
      </c>
      <c r="J167" s="22">
        <f>+SUMIF('TOTAL RECURSOS 2019'!$P:$P,CONCATENATE("E006",$A167,4,$F$8),'TOTAL RECURSOS 2019'!$N:$N)</f>
        <v>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2">+C169</f>
        <v>1415800</v>
      </c>
      <c r="D168" s="22">
        <f t="shared" si="72"/>
        <v>0</v>
      </c>
      <c r="E168" s="22">
        <f t="shared" si="72"/>
        <v>0</v>
      </c>
      <c r="F168" s="22">
        <f t="shared" si="72"/>
        <v>0</v>
      </c>
      <c r="G168" s="22">
        <f t="shared" si="72"/>
        <v>0</v>
      </c>
      <c r="H168" s="22">
        <f t="shared" si="72"/>
        <v>0</v>
      </c>
      <c r="I168" s="22">
        <f t="shared" si="72"/>
        <v>30800</v>
      </c>
      <c r="J168" s="22">
        <f t="shared" si="72"/>
        <v>1385000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1415800</v>
      </c>
      <c r="D169" s="22">
        <f>+SUMIF('TOTAL RECURSOS 2019'!$P:$P,CONCATENATE("O001",$A169,1,$F$8),'TOTAL RECURSOS 2019'!$N:$N)</f>
        <v>0</v>
      </c>
      <c r="E169" s="22">
        <f>+SUMIF('TOTAL RECURSOS 2019'!$P:$P,CONCATENATE("M001",$A169,1,$F$8),'TOTAL RECURSOS 2019'!$N:$N)</f>
        <v>0</v>
      </c>
      <c r="F169" s="22">
        <f>+SUMIF('TOTAL RECURSOS 2019'!$P:$P,CONCATENATE("E006",$A169,1,$F$8),'TOTAL RECURSOS 2019'!$N:$N)</f>
        <v>0</v>
      </c>
      <c r="G169" s="22">
        <f>+SUMIF('TOTAL RECURSOS 2019'!$P:$P,CONCATENATE("K024",$A169,1,$G$8),'TOTAL RECURSOS 2019'!$N:$N)</f>
        <v>0</v>
      </c>
      <c r="H169" s="22">
        <f>+SUMIF('TOTAL RECURSOS 2019'!$P:$P,CONCATENATE("O001",$A169,4,$F$8),'TOTAL RECURSOS 2019'!$N:$N)</f>
        <v>0</v>
      </c>
      <c r="I169" s="22">
        <f>+SUMIF('TOTAL RECURSOS 2019'!$P:$P,CONCATENATE("M001",$A169,4,$F$8),'TOTAL RECURSOS 2019'!$N:$N)</f>
        <v>30800</v>
      </c>
      <c r="J169" s="22">
        <f>+SUMIF('TOTAL RECURSOS 2019'!$P:$P,CONCATENATE("E006",$A169,4,$F$8),'TOTAL RECURSOS 2019'!$N:$N)</f>
        <v>1385000</v>
      </c>
    </row>
    <row r="170" spans="1:10" ht="17.100000000000001" customHeight="1" x14ac:dyDescent="0.25">
      <c r="A170" s="27">
        <v>329</v>
      </c>
      <c r="B170" s="21" t="s">
        <v>484</v>
      </c>
      <c r="C170" s="22">
        <f t="shared" si="72"/>
        <v>15000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15000</v>
      </c>
    </row>
    <row r="171" spans="1:10" ht="17.100000000000001" customHeight="1" x14ac:dyDescent="0.25">
      <c r="A171" s="28">
        <v>32903</v>
      </c>
      <c r="B171" s="21" t="s">
        <v>485</v>
      </c>
      <c r="C171" s="22">
        <f>+SUM(D171:J171)</f>
        <v>15000</v>
      </c>
      <c r="D171" s="22">
        <f>+SUMIF('TOTAL RECURSOS 2019'!$P:$P,CONCATENATE("O001",$A171,1,$F$8),'TOTAL RECURSOS 2019'!$N:$N)</f>
        <v>0</v>
      </c>
      <c r="E171" s="22">
        <f>+SUMIF('TOTAL RECURSOS 2019'!$P:$P,CONCATENATE("M001",$A171,1,$F$8),'TOTAL RECURSOS 2019'!$N:$N)</f>
        <v>0</v>
      </c>
      <c r="F171" s="22">
        <f>+SUMIF('TOTAL RECURSOS 2019'!$P:$P,CONCATENATE("E006",$A171,1,$F$8),'TOTAL RECURSOS 2019'!$N:$N)</f>
        <v>0</v>
      </c>
      <c r="G171" s="22">
        <f>+SUMIF('TOTAL RECURSOS 2019'!$P:$P,CONCATENATE("K024",$A171,1,$G$8),'TOTAL RECURSOS 2019'!$N:$N)</f>
        <v>0</v>
      </c>
      <c r="H171" s="22">
        <f>+SUMIF('TOTAL RECURSOS 2019'!$P:$P,CONCATENATE("O001",$A171,4,$F$8),'TOTAL RECURSOS 2019'!$N:$N)</f>
        <v>0</v>
      </c>
      <c r="I171" s="22">
        <f>+SUMIF('TOTAL RECURSOS 2019'!$P:$P,CONCATENATE("M001",$A171,4,$F$8),'TOTAL RECURSOS 2019'!$N:$N)</f>
        <v>0</v>
      </c>
      <c r="J171" s="22">
        <f>+SUMIF('TOTAL RECURSOS 2019'!$P:$P,CONCATENATE("E006",$A171,4,$F$8),'TOTAL RECURSOS 2019'!$N:$N)</f>
        <v>15000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3">+C173+C176+C179+C181+C183+C189+C191</f>
        <v>23457979</v>
      </c>
      <c r="D172" s="20">
        <f t="shared" si="73"/>
        <v>180020</v>
      </c>
      <c r="E172" s="20">
        <f t="shared" si="73"/>
        <v>193971</v>
      </c>
      <c r="F172" s="20">
        <f t="shared" si="73"/>
        <v>4219988</v>
      </c>
      <c r="G172" s="20">
        <f t="shared" si="73"/>
        <v>0</v>
      </c>
      <c r="H172" s="20">
        <f t="shared" si="73"/>
        <v>31000</v>
      </c>
      <c r="I172" s="20">
        <f t="shared" si="73"/>
        <v>1263300</v>
      </c>
      <c r="J172" s="20">
        <f t="shared" si="73"/>
        <v>17569700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14229000</v>
      </c>
      <c r="D173" s="22">
        <f t="shared" ref="D173:J173" si="74">+D174+D175</f>
        <v>0</v>
      </c>
      <c r="E173" s="22">
        <f t="shared" si="74"/>
        <v>0</v>
      </c>
      <c r="F173" s="22">
        <f t="shared" si="74"/>
        <v>0</v>
      </c>
      <c r="G173" s="22">
        <f t="shared" si="74"/>
        <v>0</v>
      </c>
      <c r="H173" s="22">
        <f t="shared" si="74"/>
        <v>0</v>
      </c>
      <c r="I173" s="22">
        <f t="shared" si="74"/>
        <v>1051300</v>
      </c>
      <c r="J173" s="22">
        <f t="shared" si="74"/>
        <v>13177700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14229000</v>
      </c>
      <c r="D174" s="22">
        <f>+SUMIF('TOTAL RECURSOS 2019'!$P:$P,CONCATENATE("O001",$A174,1,$F$8),'TOTAL RECURSOS 2019'!$N:$N)</f>
        <v>0</v>
      </c>
      <c r="E174" s="22">
        <f>+SUMIF('TOTAL RECURSOS 2019'!$P:$P,CONCATENATE("M001",$A174,1,$F$8),'TOTAL RECURSOS 2019'!$N:$N)</f>
        <v>0</v>
      </c>
      <c r="F174" s="22">
        <f>+SUMIF('TOTAL RECURSOS 2019'!$P:$P,CONCATENATE("E006",$A174,1,$F$8),'TOTAL RECURSOS 2019'!$N:$N)</f>
        <v>0</v>
      </c>
      <c r="G174" s="22">
        <f>+SUMIF('TOTAL RECURSOS 2019'!$P:$P,CONCATENATE("K024",$A174,1,$G$8),'TOTAL RECURSOS 2019'!$N:$N)</f>
        <v>0</v>
      </c>
      <c r="H174" s="22">
        <f>+SUMIF('TOTAL RECURSOS 2019'!$P:$P,CONCATENATE("O001",$A174,4,$F$8),'TOTAL RECURSOS 2019'!$N:$N)</f>
        <v>0</v>
      </c>
      <c r="I174" s="22">
        <f>+SUMIF('TOTAL RECURSOS 2019'!$P:$P,CONCATENATE("M001",$A174,4,$F$8),'TOTAL RECURSOS 2019'!$N:$N)</f>
        <v>1051300</v>
      </c>
      <c r="J174" s="22">
        <f>+SUMIF('TOTAL RECURSOS 2019'!$P:$P,CONCATENATE("E006",$A174,4,$F$8),'TOTAL RECURSOS 2019'!$N:$N)</f>
        <v>13177700</v>
      </c>
    </row>
    <row r="175" spans="1:10" ht="17.100000000000001" customHeight="1" x14ac:dyDescent="0.25">
      <c r="A175" s="28">
        <v>33105</v>
      </c>
      <c r="B175" s="21" t="s">
        <v>474</v>
      </c>
      <c r="C175" s="22">
        <f>+SUM(D175:J175)</f>
        <v>0</v>
      </c>
      <c r="D175" s="22">
        <f>+SUMIF('TOTAL RECURSOS 2019'!$P:$P,CONCATENATE("O001",$A175,1,$F$8),'TOTAL RECURSOS 2019'!$N:$N)</f>
        <v>0</v>
      </c>
      <c r="E175" s="22">
        <f>+SUMIF('TOTAL RECURSOS 2019'!$P:$P,CONCATENATE("M001",$A175,1,$F$8),'TOTAL RECURSOS 2019'!$N:$N)</f>
        <v>0</v>
      </c>
      <c r="F175" s="22">
        <f>+SUMIF('TOTAL RECURSOS 2019'!$P:$P,CONCATENATE("E006",$A175,1,$F$8),'TOTAL RECURSOS 2019'!$N:$N)</f>
        <v>0</v>
      </c>
      <c r="G175" s="22">
        <f>+SUMIF('TOTAL RECURSOS 2019'!$P:$P,CONCATENATE("K024",$A175,1,$G$8),'TOTAL RECURSOS 2019'!$N:$N)</f>
        <v>0</v>
      </c>
      <c r="H175" s="22">
        <f>+SUMIF('TOTAL RECURSOS 2019'!$P:$P,CONCATENATE("O001",$A175,4,$F$8),'TOTAL RECURSOS 2019'!$N:$N)</f>
        <v>0</v>
      </c>
      <c r="I175" s="22">
        <f>+SUMIF('TOTAL RECURSOS 2019'!$P:$P,CONCATENATE("M001",$A175,4,$F$8),'TOTAL RECURSOS 2019'!$N:$N)</f>
        <v>0</v>
      </c>
      <c r="J175" s="22">
        <f>+SUMIF('TOTAL RECURSOS 2019'!$P:$P,CONCATENATE("E006",$A175,4,$F$8),'TOTAL RECURSOS 2019'!$N:$N)</f>
        <v>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5">+C177+C178</f>
        <v>3220609</v>
      </c>
      <c r="D176" s="22">
        <f t="shared" si="75"/>
        <v>180020</v>
      </c>
      <c r="E176" s="22">
        <f t="shared" si="75"/>
        <v>193971</v>
      </c>
      <c r="F176" s="22">
        <f t="shared" si="75"/>
        <v>2376618</v>
      </c>
      <c r="G176" s="22">
        <f t="shared" si="75"/>
        <v>0</v>
      </c>
      <c r="H176" s="22">
        <f t="shared" si="75"/>
        <v>0</v>
      </c>
      <c r="I176" s="22">
        <f t="shared" si="75"/>
        <v>0</v>
      </c>
      <c r="J176" s="22">
        <f t="shared" si="75"/>
        <v>470000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2750609</v>
      </c>
      <c r="D177" s="22">
        <f>+SUMIF('TOTAL RECURSOS 2019'!$P:$P,CONCATENATE("O001",$A177,1,$F$8),'TOTAL RECURSOS 2019'!$N:$N)</f>
        <v>180020</v>
      </c>
      <c r="E177" s="22">
        <f>+SUMIF('TOTAL RECURSOS 2019'!$P:$P,CONCATENATE("M001",$A177,1,$F$8),'TOTAL RECURSOS 2019'!$N:$N)</f>
        <v>193971</v>
      </c>
      <c r="F177" s="22">
        <f>+SUMIF('TOTAL RECURSOS 2019'!$P:$P,CONCATENATE("E006",$A177,1,$F$8),'TOTAL RECURSOS 2019'!$N:$N)</f>
        <v>2376618</v>
      </c>
      <c r="G177" s="22">
        <f>+SUMIF('TOTAL RECURSOS 2019'!$P:$P,CONCATENATE("K024",$A177,1,$G$8),'TOTAL RECURSOS 2019'!$N:$N)</f>
        <v>0</v>
      </c>
      <c r="H177" s="22">
        <f>+SUMIF('TOTAL RECURSOS 2019'!$P:$P,CONCATENATE("O001",$A177,4,$F$8),'TOTAL RECURSOS 2019'!$N:$N)</f>
        <v>0</v>
      </c>
      <c r="I177" s="22">
        <f>+SUMIF('TOTAL RECURSOS 2019'!$P:$P,CONCATENATE("M001",$A177,4,$F$8),'TOTAL RECURSOS 2019'!$N:$N)</f>
        <v>0</v>
      </c>
      <c r="J177" s="22">
        <f>+SUMIF('TOTAL RECURSOS 2019'!$P:$P,CONCATENATE("E006",$A177,4,$F$8),'TOTAL RECURSOS 2019'!$N:$N)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470000</v>
      </c>
      <c r="D178" s="22">
        <f>+SUMIF('TOTAL RECURSOS 2019'!$P:$P,CONCATENATE("O001",$A178,1,$F$8),'TOTAL RECURSOS 2019'!$N:$N)</f>
        <v>0</v>
      </c>
      <c r="E178" s="22">
        <f>+SUMIF('TOTAL RECURSOS 2019'!$P:$P,CONCATENATE("M001",$A178,1,$F$8),'TOTAL RECURSOS 2019'!$N:$N)</f>
        <v>0</v>
      </c>
      <c r="F178" s="22">
        <f>+SUMIF('TOTAL RECURSOS 2019'!$P:$P,CONCATENATE("E006",$A178,1,$F$8),'TOTAL RECURSOS 2019'!$N:$N)</f>
        <v>0</v>
      </c>
      <c r="G178" s="22">
        <f>+SUMIF('TOTAL RECURSOS 2019'!$P:$P,CONCATENATE("K024",$A178,1,$G$8),'TOTAL RECURSOS 2019'!$N:$N)</f>
        <v>0</v>
      </c>
      <c r="H178" s="22">
        <f>+SUMIF('TOTAL RECURSOS 2019'!$P:$P,CONCATENATE("O001",$A178,4,$F$8),'TOTAL RECURSOS 2019'!$N:$N)</f>
        <v>0</v>
      </c>
      <c r="I178" s="22">
        <f>+SUMIF('TOTAL RECURSOS 2019'!$P:$P,CONCATENATE("M001",$A178,4,$F$8),'TOTAL RECURSOS 2019'!$N:$N)</f>
        <v>0</v>
      </c>
      <c r="J178" s="22">
        <f>+SUMIF('TOTAL RECURSOS 2019'!$P:$P,CONCATENATE("E006",$A178,4,$F$8),'TOTAL RECURSOS 2019'!$N:$N)</f>
        <v>470000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6">+C180</f>
        <v>1890000</v>
      </c>
      <c r="D179" s="22">
        <f t="shared" si="76"/>
        <v>0</v>
      </c>
      <c r="E179" s="22">
        <f t="shared" si="76"/>
        <v>0</v>
      </c>
      <c r="F179" s="22">
        <f t="shared" si="76"/>
        <v>0</v>
      </c>
      <c r="G179" s="22">
        <f t="shared" si="76"/>
        <v>0</v>
      </c>
      <c r="H179" s="22">
        <f t="shared" si="76"/>
        <v>31000</v>
      </c>
      <c r="I179" s="22">
        <f t="shared" si="76"/>
        <v>205000</v>
      </c>
      <c r="J179" s="22">
        <f t="shared" si="76"/>
        <v>1654000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1890000</v>
      </c>
      <c r="D180" s="22">
        <f>+SUMIF('TOTAL RECURSOS 2019'!$P:$P,CONCATENATE("O001",$A180,1,$F$8),'TOTAL RECURSOS 2019'!$N:$N)</f>
        <v>0</v>
      </c>
      <c r="E180" s="22">
        <f>+SUMIF('TOTAL RECURSOS 2019'!$P:$P,CONCATENATE("M001",$A180,1,$F$8),'TOTAL RECURSOS 2019'!$N:$N)</f>
        <v>0</v>
      </c>
      <c r="F180" s="22">
        <f>+SUMIF('TOTAL RECURSOS 2019'!$P:$P,CONCATENATE("E006",$A180,1,$F$8),'TOTAL RECURSOS 2019'!$N:$N)</f>
        <v>0</v>
      </c>
      <c r="G180" s="22">
        <f>+SUMIF('TOTAL RECURSOS 2019'!$P:$P,CONCATENATE("K024",$A180,1,$G$8),'TOTAL RECURSOS 2019'!$N:$N)</f>
        <v>0</v>
      </c>
      <c r="H180" s="22">
        <f>+SUMIF('TOTAL RECURSOS 2019'!$P:$P,CONCATENATE("O001",$A180,4,$F$8),'TOTAL RECURSOS 2019'!$N:$N)</f>
        <v>31000</v>
      </c>
      <c r="I180" s="22">
        <f>+SUMIF('TOTAL RECURSOS 2019'!$P:$P,CONCATENATE("M001",$A180,4,$F$8),'TOTAL RECURSOS 2019'!$N:$N)</f>
        <v>205000</v>
      </c>
      <c r="J180" s="22">
        <f>+SUMIF('TOTAL RECURSOS 2019'!$P:$P,CONCATENATE("E006",$A180,4,$F$8),'TOTAL RECURSOS 2019'!$N:$N)</f>
        <v>1654000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7">+C182</f>
        <v>600000</v>
      </c>
      <c r="D181" s="22">
        <f t="shared" si="77"/>
        <v>0</v>
      </c>
      <c r="E181" s="22">
        <f t="shared" si="77"/>
        <v>0</v>
      </c>
      <c r="F181" s="22">
        <f t="shared" si="77"/>
        <v>0</v>
      </c>
      <c r="G181" s="22">
        <f t="shared" si="77"/>
        <v>0</v>
      </c>
      <c r="H181" s="22">
        <f t="shared" si="77"/>
        <v>0</v>
      </c>
      <c r="I181" s="22">
        <f t="shared" si="77"/>
        <v>0</v>
      </c>
      <c r="J181" s="22">
        <f t="shared" si="77"/>
        <v>600000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600000</v>
      </c>
      <c r="D182" s="22">
        <f>+SUMIF('TOTAL RECURSOS 2019'!$P:$P,CONCATENATE("O001",$A182,1,$F$8),'TOTAL RECURSOS 2019'!$N:$N)</f>
        <v>0</v>
      </c>
      <c r="E182" s="22">
        <f>+SUMIF('TOTAL RECURSOS 2019'!$P:$P,CONCATENATE("M001",$A182,1,$F$8),'TOTAL RECURSOS 2019'!$N:$N)</f>
        <v>0</v>
      </c>
      <c r="F182" s="22">
        <f>+SUMIF('TOTAL RECURSOS 2019'!$P:$P,CONCATENATE("E006",$A182,1,$F$8),'TOTAL RECURSOS 2019'!$N:$N)</f>
        <v>0</v>
      </c>
      <c r="G182" s="22">
        <f>+SUMIF('TOTAL RECURSOS 2019'!$P:$P,CONCATENATE("K024",$A182,1,$G$8),'TOTAL RECURSOS 2019'!$N:$N)</f>
        <v>0</v>
      </c>
      <c r="H182" s="22">
        <f>+SUMIF('TOTAL RECURSOS 2019'!$P:$P,CONCATENATE("O001",$A182,4,$F$8),'TOTAL RECURSOS 2019'!$N:$N)</f>
        <v>0</v>
      </c>
      <c r="I182" s="22">
        <f>+SUMIF('TOTAL RECURSOS 2019'!$P:$P,CONCATENATE("M001",$A182,4,$F$8),'TOTAL RECURSOS 2019'!$N:$N)</f>
        <v>0</v>
      </c>
      <c r="J182" s="22">
        <f>+SUMIF('TOTAL RECURSOS 2019'!$P:$P,CONCATENATE("E006",$A182,4,$F$8),'TOTAL RECURSOS 2019'!$N:$N)</f>
        <v>600000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8">+SUM(C184:C188)</f>
        <v>1200000</v>
      </c>
      <c r="D183" s="22">
        <f t="shared" si="78"/>
        <v>0</v>
      </c>
      <c r="E183" s="22">
        <f t="shared" si="78"/>
        <v>0</v>
      </c>
      <c r="F183" s="22">
        <f t="shared" si="78"/>
        <v>0</v>
      </c>
      <c r="G183" s="22">
        <f t="shared" si="78"/>
        <v>0</v>
      </c>
      <c r="H183" s="22">
        <f t="shared" si="78"/>
        <v>0</v>
      </c>
      <c r="I183" s="22">
        <f t="shared" si="78"/>
        <v>7000</v>
      </c>
      <c r="J183" s="22">
        <f t="shared" si="78"/>
        <v>1193000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2019'!$P:$P,CONCATENATE("O001",$A184,1,$F$8),'TOTAL RECURSOS 2019'!$N:$N)</f>
        <v>0</v>
      </c>
      <c r="E184" s="22">
        <f>+SUMIF('TOTAL RECURSOS 2019'!$P:$P,CONCATENATE("M001",$A184,1,$F$8),'TOTAL RECURSOS 2019'!$N:$N)</f>
        <v>0</v>
      </c>
      <c r="F184" s="22">
        <f>+SUMIF('TOTAL RECURSOS 2019'!$P:$P,CONCATENATE("E006",$A184,1,$F$8),'TOTAL RECURSOS 2019'!$N:$N)</f>
        <v>0</v>
      </c>
      <c r="G184" s="22">
        <f>+SUMIF('TOTAL RECURSOS 2019'!$P:$P,CONCATENATE("K024",$A184,1,$G$8),'TOTAL RECURSOS 2019'!$N:$N)</f>
        <v>0</v>
      </c>
      <c r="H184" s="22">
        <f>+SUMIF('TOTAL RECURSOS 2019'!$P:$P,CONCATENATE("O001",$A184,4,$F$8),'TOTAL RECURSOS 2019'!$N:$N)</f>
        <v>0</v>
      </c>
      <c r="I184" s="22">
        <f>+SUMIF('TOTAL RECURSOS 2019'!$P:$P,CONCATENATE("M001",$A184,4,$F$8),'TOTAL RECURSOS 2019'!$N:$N)</f>
        <v>0</v>
      </c>
      <c r="J184" s="22">
        <f>+SUMIF('TOTAL RECURSOS 2019'!$P:$P,CONCATENATE("E006",$A184,4,$F$8),'TOTAL RECURSOS 2019'!$N:$N)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650000</v>
      </c>
      <c r="D185" s="22">
        <f>+SUMIF('TOTAL RECURSOS 2019'!$P:$P,CONCATENATE("O001",$A185,1,$F$8),'TOTAL RECURSOS 2019'!$N:$N)</f>
        <v>0</v>
      </c>
      <c r="E185" s="22">
        <f>+SUMIF('TOTAL RECURSOS 2019'!$P:$P,CONCATENATE("M001",$A185,1,$F$8),'TOTAL RECURSOS 2019'!$N:$N)</f>
        <v>0</v>
      </c>
      <c r="F185" s="22">
        <f>+SUMIF('TOTAL RECURSOS 2019'!$P:$P,CONCATENATE("E006",$A185,1,$F$8),'TOTAL RECURSOS 2019'!$N:$N)</f>
        <v>0</v>
      </c>
      <c r="G185" s="22">
        <f>+SUMIF('TOTAL RECURSOS 2019'!$P:$P,CONCATENATE("K024",$A185,1,$G$8),'TOTAL RECURSOS 2019'!$N:$N)</f>
        <v>0</v>
      </c>
      <c r="H185" s="22">
        <f>+SUMIF('TOTAL RECURSOS 2019'!$P:$P,CONCATENATE("O001",$A185,4,$F$8),'TOTAL RECURSOS 2019'!$N:$N)</f>
        <v>0</v>
      </c>
      <c r="I185" s="22">
        <f>+SUMIF('TOTAL RECURSOS 2019'!$P:$P,CONCATENATE("M001",$A185,4,$F$8),'TOTAL RECURSOS 2019'!$N:$N)</f>
        <v>2000</v>
      </c>
      <c r="J185" s="22">
        <f>+SUMIF('TOTAL RECURSOS 2019'!$P:$P,CONCATENATE("E006",$A185,4,$F$8),'TOTAL RECURSOS 2019'!$N:$N)</f>
        <v>648000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2019'!$P:$P,CONCATENATE("O001",$A186,1,$F$8),'TOTAL RECURSOS 2019'!$N:$N)</f>
        <v>0</v>
      </c>
      <c r="E186" s="22">
        <f>+SUMIF('TOTAL RECURSOS 2019'!$P:$P,CONCATENATE("M001",$A186,1,$F$8),'TOTAL RECURSOS 2019'!$N:$N)</f>
        <v>0</v>
      </c>
      <c r="F186" s="22">
        <f>+SUMIF('TOTAL RECURSOS 2019'!$P:$P,CONCATENATE("E006",$A186,1,$F$8),'TOTAL RECURSOS 2019'!$N:$N)</f>
        <v>0</v>
      </c>
      <c r="G186" s="22">
        <f>+SUMIF('TOTAL RECURSOS 2019'!$P:$P,CONCATENATE("K024",$A186,1,$G$8),'TOTAL RECURSOS 2019'!$N:$N)</f>
        <v>0</v>
      </c>
      <c r="H186" s="22">
        <f>+SUMIF('TOTAL RECURSOS 2019'!$P:$P,CONCATENATE("O001",$A186,4,$F$8),'TOTAL RECURSOS 2019'!$N:$N)</f>
        <v>0</v>
      </c>
      <c r="I186" s="22">
        <f>+SUMIF('TOTAL RECURSOS 2019'!$P:$P,CONCATENATE("M001",$A186,4,$F$8),'TOTAL RECURSOS 2019'!$N:$N)</f>
        <v>0</v>
      </c>
      <c r="J186" s="22">
        <f>+SUMIF('TOTAL RECURSOS 2019'!$P:$P,CONCATENATE("E006",$A186,4,$F$8),'TOTAL RECURSOS 2019'!$N:$N)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205000</v>
      </c>
      <c r="D187" s="22">
        <f>+SUMIF('TOTAL RECURSOS 2019'!$P:$P,CONCATENATE("O001",$A187,1,$F$8),'TOTAL RECURSOS 2019'!$N:$N)</f>
        <v>0</v>
      </c>
      <c r="E187" s="22">
        <f>+SUMIF('TOTAL RECURSOS 2019'!$P:$P,CONCATENATE("M001",$A187,1,$F$8),'TOTAL RECURSOS 2019'!$N:$N)</f>
        <v>0</v>
      </c>
      <c r="F187" s="22">
        <f>+SUMIF('TOTAL RECURSOS 2019'!$P:$P,CONCATENATE("E006",$A187,1,$F$8),'TOTAL RECURSOS 2019'!$N:$N)</f>
        <v>0</v>
      </c>
      <c r="G187" s="22">
        <f>+SUMIF('TOTAL RECURSOS 2019'!$P:$P,CONCATENATE("K024",$A187,1,$G$8),'TOTAL RECURSOS 2019'!$N:$N)</f>
        <v>0</v>
      </c>
      <c r="H187" s="22">
        <f>+SUMIF('TOTAL RECURSOS 2019'!$P:$P,CONCATENATE("O001",$A187,4,$F$8),'TOTAL RECURSOS 2019'!$N:$N)</f>
        <v>0</v>
      </c>
      <c r="I187" s="22">
        <f>+SUMIF('TOTAL RECURSOS 2019'!$P:$P,CONCATENATE("M001",$A187,4,$F$8),'TOTAL RECURSOS 2019'!$N:$N)</f>
        <v>5000</v>
      </c>
      <c r="J187" s="22">
        <f>+SUMIF('TOTAL RECURSOS 2019'!$P:$P,CONCATENATE("E006",$A187,4,$F$8),'TOTAL RECURSOS 2019'!$N:$N)</f>
        <v>200000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345000</v>
      </c>
      <c r="D188" s="22">
        <f>+SUMIF('TOTAL RECURSOS 2019'!$P:$P,CONCATENATE("O001",$A188,1,$F$8),'TOTAL RECURSOS 2019'!$N:$N)</f>
        <v>0</v>
      </c>
      <c r="E188" s="22">
        <f>+SUMIF('TOTAL RECURSOS 2019'!$P:$P,CONCATENATE("M001",$A188,1,$F$8),'TOTAL RECURSOS 2019'!$N:$N)</f>
        <v>0</v>
      </c>
      <c r="F188" s="22">
        <f>+SUMIF('TOTAL RECURSOS 2019'!$P:$P,CONCATENATE("E006",$A188,1,$F$8),'TOTAL RECURSOS 2019'!$N:$N)</f>
        <v>0</v>
      </c>
      <c r="G188" s="22">
        <f>+SUMIF('TOTAL RECURSOS 2019'!$P:$P,CONCATENATE("K024",$A188,1,$G$8),'TOTAL RECURSOS 2019'!$N:$N)</f>
        <v>0</v>
      </c>
      <c r="H188" s="22">
        <f>+SUMIF('TOTAL RECURSOS 2019'!$P:$P,CONCATENATE("O001",$A188,4,$F$8),'TOTAL RECURSOS 2019'!$N:$N)</f>
        <v>0</v>
      </c>
      <c r="I188" s="22">
        <f>+SUMIF('TOTAL RECURSOS 2019'!$P:$P,CONCATENATE("M001",$A188,4,$F$8),'TOTAL RECURSOS 2019'!$N:$N)</f>
        <v>0</v>
      </c>
      <c r="J188" s="22">
        <f>+SUMIF('TOTAL RECURSOS 2019'!$P:$P,CONCATENATE("E006",$A188,4,$F$8),'TOTAL RECURSOS 2019'!$N:$N)</f>
        <v>345000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9">+C190</f>
        <v>1843370</v>
      </c>
      <c r="D189" s="22">
        <f t="shared" si="79"/>
        <v>0</v>
      </c>
      <c r="E189" s="22">
        <f t="shared" si="79"/>
        <v>0</v>
      </c>
      <c r="F189" s="22">
        <f t="shared" si="79"/>
        <v>1843370</v>
      </c>
      <c r="G189" s="22">
        <f t="shared" si="79"/>
        <v>0</v>
      </c>
      <c r="H189" s="22">
        <f t="shared" si="79"/>
        <v>0</v>
      </c>
      <c r="I189" s="22">
        <f t="shared" si="79"/>
        <v>0</v>
      </c>
      <c r="J189" s="22">
        <f t="shared" si="79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1843370</v>
      </c>
      <c r="D190" s="22">
        <f>+SUMIF('TOTAL RECURSOS 2019'!$P:$P,CONCATENATE("O001",$A190,1,$F$8),'TOTAL RECURSOS 2019'!$N:$N)</f>
        <v>0</v>
      </c>
      <c r="E190" s="22">
        <f>+SUMIF('TOTAL RECURSOS 2019'!$P:$P,CONCATENATE("M001",$A190,1,$F$8),'TOTAL RECURSOS 2019'!$N:$N)</f>
        <v>0</v>
      </c>
      <c r="F190" s="22">
        <f>+SUMIF('TOTAL RECURSOS 2019'!$P:$P,CONCATENATE("E006",$A190,1,$F$8),'TOTAL RECURSOS 2019'!$N:$N)</f>
        <v>1843370</v>
      </c>
      <c r="G190" s="22">
        <f>+SUMIF('TOTAL RECURSOS 2019'!$P:$P,CONCATENATE("K024",$A190,1,$G$8),'TOTAL RECURSOS 2019'!$N:$N)</f>
        <v>0</v>
      </c>
      <c r="H190" s="22">
        <f>+SUMIF('TOTAL RECURSOS 2019'!$P:$P,CONCATENATE("O001",$A190,4,$F$8),'TOTAL RECURSOS 2019'!$N:$N)</f>
        <v>0</v>
      </c>
      <c r="I190" s="22">
        <f>+SUMIF('TOTAL RECURSOS 2019'!$P:$P,CONCATENATE("M001",$A190,4,$F$8),'TOTAL RECURSOS 2019'!$N:$N)</f>
        <v>0</v>
      </c>
      <c r="J190" s="22">
        <f>+SUMIF('TOTAL RECURSOS 2019'!$P:$P,CONCATENATE("E006",$A190,4,$F$8),'TOTAL RECURSOS 2019'!$N:$N)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80">+C192+C193</f>
        <v>475000</v>
      </c>
      <c r="D191" s="22">
        <f t="shared" si="80"/>
        <v>0</v>
      </c>
      <c r="E191" s="22">
        <f t="shared" si="80"/>
        <v>0</v>
      </c>
      <c r="F191" s="22">
        <f t="shared" si="80"/>
        <v>0</v>
      </c>
      <c r="G191" s="22">
        <f t="shared" si="80"/>
        <v>0</v>
      </c>
      <c r="H191" s="22">
        <f t="shared" si="80"/>
        <v>0</v>
      </c>
      <c r="I191" s="22">
        <f t="shared" si="80"/>
        <v>0</v>
      </c>
      <c r="J191" s="22">
        <f t="shared" si="80"/>
        <v>475000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450000</v>
      </c>
      <c r="D192" s="22">
        <f>+SUMIF('TOTAL RECURSOS 2019'!$P:$P,CONCATENATE("O001",$A192,1,$F$8),'TOTAL RECURSOS 2019'!$N:$N)</f>
        <v>0</v>
      </c>
      <c r="E192" s="22">
        <f>+SUMIF('TOTAL RECURSOS 2019'!$P:$P,CONCATENATE("M001",$A192,1,$F$8),'TOTAL RECURSOS 2019'!$N:$N)</f>
        <v>0</v>
      </c>
      <c r="F192" s="22">
        <f>+SUMIF('TOTAL RECURSOS 2019'!$P:$P,CONCATENATE("E006",$A192,1,$F$8),'TOTAL RECURSOS 2019'!$N:$N)</f>
        <v>0</v>
      </c>
      <c r="G192" s="22">
        <f>+SUMIF('TOTAL RECURSOS 2019'!$P:$P,CONCATENATE("K024",$A192,1,$G$8),'TOTAL RECURSOS 2019'!$N:$N)</f>
        <v>0</v>
      </c>
      <c r="H192" s="22">
        <f>+SUMIF('TOTAL RECURSOS 2019'!$P:$P,CONCATENATE("O001",$A192,4,$F$8),'TOTAL RECURSOS 2019'!$N:$N)</f>
        <v>0</v>
      </c>
      <c r="I192" s="22">
        <f>+SUMIF('TOTAL RECURSOS 2019'!$P:$P,CONCATENATE("M001",$A192,4,$F$8),'TOTAL RECURSOS 2019'!$N:$N)</f>
        <v>0</v>
      </c>
      <c r="J192" s="22">
        <f>+SUMIF('TOTAL RECURSOS 2019'!$P:$P,CONCATENATE("E006",$A192,4,$F$8),'TOTAL RECURSOS 2019'!$N:$N)</f>
        <v>450000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25000</v>
      </c>
      <c r="D193" s="22">
        <f>+SUMIF('TOTAL RECURSOS 2019'!$P:$P,CONCATENATE("O001",$A193,1,$F$8),'TOTAL RECURSOS 2019'!$N:$N)</f>
        <v>0</v>
      </c>
      <c r="E193" s="22">
        <f>+SUMIF('TOTAL RECURSOS 2019'!$P:$P,CONCATENATE("M001",$A193,1,$F$8),'TOTAL RECURSOS 2019'!$N:$N)</f>
        <v>0</v>
      </c>
      <c r="F193" s="22">
        <f>+SUMIF('TOTAL RECURSOS 2019'!$P:$P,CONCATENATE("E006",$A193,1,$F$8),'TOTAL RECURSOS 2019'!$N:$N)</f>
        <v>0</v>
      </c>
      <c r="G193" s="22">
        <f>+SUMIF('TOTAL RECURSOS 2019'!$P:$P,CONCATENATE("K024",$A193,1,$G$8),'TOTAL RECURSOS 2019'!$N:$N)</f>
        <v>0</v>
      </c>
      <c r="H193" s="22">
        <f>+SUMIF('TOTAL RECURSOS 2019'!$P:$P,CONCATENATE("O001",$A193,4,$F$8),'TOTAL RECURSOS 2019'!$N:$N)</f>
        <v>0</v>
      </c>
      <c r="I193" s="22">
        <f>+SUMIF('TOTAL RECURSOS 2019'!$P:$P,CONCATENATE("M001",$A193,4,$F$8),'TOTAL RECURSOS 2019'!$N:$N)</f>
        <v>0</v>
      </c>
      <c r="J193" s="22">
        <f>+SUMIF('TOTAL RECURSOS 2019'!$P:$P,CONCATENATE("E006",$A193,4,$F$8),'TOTAL RECURSOS 2019'!$N:$N)</f>
        <v>25000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1">+C197+C199+C201+C195</f>
        <v>1535000</v>
      </c>
      <c r="D194" s="20">
        <f t="shared" si="81"/>
        <v>0</v>
      </c>
      <c r="E194" s="20">
        <f t="shared" si="81"/>
        <v>0</v>
      </c>
      <c r="F194" s="20">
        <f t="shared" si="81"/>
        <v>0</v>
      </c>
      <c r="G194" s="20">
        <f t="shared" si="81"/>
        <v>0</v>
      </c>
      <c r="H194" s="20">
        <f t="shared" si="81"/>
        <v>0</v>
      </c>
      <c r="I194" s="20">
        <f t="shared" si="81"/>
        <v>315000</v>
      </c>
      <c r="J194" s="20">
        <f t="shared" si="81"/>
        <v>1220000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2">+C196</f>
        <v>315000</v>
      </c>
      <c r="D195" s="22">
        <f t="shared" si="82"/>
        <v>0</v>
      </c>
      <c r="E195" s="22">
        <f t="shared" si="82"/>
        <v>0</v>
      </c>
      <c r="F195" s="22">
        <f t="shared" si="82"/>
        <v>0</v>
      </c>
      <c r="G195" s="22">
        <f t="shared" si="82"/>
        <v>0</v>
      </c>
      <c r="H195" s="22">
        <f t="shared" si="82"/>
        <v>0</v>
      </c>
      <c r="I195" s="22">
        <f t="shared" si="82"/>
        <v>315000</v>
      </c>
      <c r="J195" s="22">
        <f t="shared" si="82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315000</v>
      </c>
      <c r="D196" s="22">
        <f>+SUMIF('TOTAL RECURSOS 2019'!$P:$P,CONCATENATE("O001",$A196,1,$F$8),'TOTAL RECURSOS 2019'!$N:$N)</f>
        <v>0</v>
      </c>
      <c r="E196" s="22">
        <f>+SUMIF('TOTAL RECURSOS 2019'!$P:$P,CONCATENATE("M001",$A196,1,$F$8),'TOTAL RECURSOS 2019'!$N:$N)</f>
        <v>0</v>
      </c>
      <c r="F196" s="22">
        <f>+SUMIF('TOTAL RECURSOS 2019'!$P:$P,CONCATENATE("E006",$A196,1,$F$8),'TOTAL RECURSOS 2019'!$N:$N)</f>
        <v>0</v>
      </c>
      <c r="G196" s="22">
        <f>+SUMIF('TOTAL RECURSOS 2019'!$P:$P,CONCATENATE("K024",$A196,1,$G$8),'TOTAL RECURSOS 2019'!$N:$N)</f>
        <v>0</v>
      </c>
      <c r="H196" s="22">
        <f>+SUMIF('TOTAL RECURSOS 2019'!$P:$P,CONCATENATE("O001",$A196,4,$F$8),'TOTAL RECURSOS 2019'!$N:$N)</f>
        <v>0</v>
      </c>
      <c r="I196" s="22">
        <f>+SUMIF('TOTAL RECURSOS 2019'!$P:$P,CONCATENATE("M001",$A196,4,$F$8),'TOTAL RECURSOS 2019'!$N:$N)</f>
        <v>315000</v>
      </c>
      <c r="J196" s="22">
        <f>+SUMIF('TOTAL RECURSOS 2019'!$P:$P,CONCATENATE("E006",$A196,4,$F$8),'TOTAL RECURSOS 2019'!$N:$N)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3">+C198</f>
        <v>850000</v>
      </c>
      <c r="D197" s="22">
        <f t="shared" si="83"/>
        <v>0</v>
      </c>
      <c r="E197" s="22">
        <f t="shared" si="83"/>
        <v>0</v>
      </c>
      <c r="F197" s="22">
        <f t="shared" si="83"/>
        <v>0</v>
      </c>
      <c r="G197" s="22">
        <f t="shared" si="83"/>
        <v>0</v>
      </c>
      <c r="H197" s="22">
        <f t="shared" si="83"/>
        <v>0</v>
      </c>
      <c r="I197" s="22">
        <f t="shared" si="83"/>
        <v>0</v>
      </c>
      <c r="J197" s="22">
        <f t="shared" si="83"/>
        <v>850000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850000</v>
      </c>
      <c r="D198" s="22">
        <f>+SUMIF('TOTAL RECURSOS 2019'!$P:$P,CONCATENATE("O001",$A198,1,$F$8),'TOTAL RECURSOS 2019'!$N:$N)</f>
        <v>0</v>
      </c>
      <c r="E198" s="22">
        <f>+SUMIF('TOTAL RECURSOS 2019'!$P:$P,CONCATENATE("M001",$A198,1,$F$8),'TOTAL RECURSOS 2019'!$N:$N)</f>
        <v>0</v>
      </c>
      <c r="F198" s="22">
        <f>+SUMIF('TOTAL RECURSOS 2019'!$P:$P,CONCATENATE("E006",$A198,1,$F$8),'TOTAL RECURSOS 2019'!$N:$N)</f>
        <v>0</v>
      </c>
      <c r="G198" s="22">
        <f>+SUMIF('TOTAL RECURSOS 2019'!$P:$P,CONCATENATE("K024",$A198,1,$G$8),'TOTAL RECURSOS 2019'!$N:$N)</f>
        <v>0</v>
      </c>
      <c r="H198" s="22">
        <f>+SUMIF('TOTAL RECURSOS 2019'!$P:$P,CONCATENATE("O001",$A198,4,$F$8),'TOTAL RECURSOS 2019'!$N:$N)</f>
        <v>0</v>
      </c>
      <c r="I198" s="22">
        <f>+SUMIF('TOTAL RECURSOS 2019'!$P:$P,CONCATENATE("M001",$A198,4,$F$8),'TOTAL RECURSOS 2019'!$N:$N)</f>
        <v>0</v>
      </c>
      <c r="J198" s="22">
        <f>+SUMIF('TOTAL RECURSOS 2019'!$P:$P,CONCATENATE("E006",$A198,4,$F$8),'TOTAL RECURSOS 2019'!$N:$N)</f>
        <v>850000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4">+C200</f>
        <v>70000</v>
      </c>
      <c r="D199" s="22">
        <f t="shared" si="84"/>
        <v>0</v>
      </c>
      <c r="E199" s="22">
        <f t="shared" si="84"/>
        <v>0</v>
      </c>
      <c r="F199" s="22">
        <f t="shared" si="84"/>
        <v>0</v>
      </c>
      <c r="G199" s="22">
        <f t="shared" si="84"/>
        <v>0</v>
      </c>
      <c r="H199" s="22">
        <f t="shared" si="84"/>
        <v>0</v>
      </c>
      <c r="I199" s="22">
        <f t="shared" si="84"/>
        <v>0</v>
      </c>
      <c r="J199" s="22">
        <f t="shared" si="84"/>
        <v>70000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70000</v>
      </c>
      <c r="D200" s="22">
        <f>+SUMIF('TOTAL RECURSOS 2019'!$P:$P,CONCATENATE("O001",$A200,1,$F$8),'TOTAL RECURSOS 2019'!$N:$N)</f>
        <v>0</v>
      </c>
      <c r="E200" s="22">
        <f>+SUMIF('TOTAL RECURSOS 2019'!$P:$P,CONCATENATE("M001",$A200,1,$F$8),'TOTAL RECURSOS 2019'!$N:$N)</f>
        <v>0</v>
      </c>
      <c r="F200" s="22">
        <f>+SUMIF('TOTAL RECURSOS 2019'!$P:$P,CONCATENATE("E006",$A200,1,$F$8),'TOTAL RECURSOS 2019'!$N:$N)</f>
        <v>0</v>
      </c>
      <c r="G200" s="22">
        <f>+SUMIF('TOTAL RECURSOS 2019'!$P:$P,CONCATENATE("K024",$A200,1,$G$8),'TOTAL RECURSOS 2019'!$N:$N)</f>
        <v>0</v>
      </c>
      <c r="H200" s="22">
        <f>+SUMIF('TOTAL RECURSOS 2019'!$P:$P,CONCATENATE("O001",$A200,4,$F$8),'TOTAL RECURSOS 2019'!$N:$N)</f>
        <v>0</v>
      </c>
      <c r="I200" s="22">
        <f>+SUMIF('TOTAL RECURSOS 2019'!$P:$P,CONCATENATE("M001",$A200,4,$F$8),'TOTAL RECURSOS 2019'!$N:$N)</f>
        <v>0</v>
      </c>
      <c r="J200" s="22">
        <f>+SUMIF('TOTAL RECURSOS 2019'!$P:$P,CONCATENATE("E006",$A200,4,$F$8),'TOTAL RECURSOS 2019'!$N:$N)</f>
        <v>70000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5">+C202</f>
        <v>300000</v>
      </c>
      <c r="D201" s="22">
        <f t="shared" si="85"/>
        <v>0</v>
      </c>
      <c r="E201" s="22">
        <f t="shared" si="85"/>
        <v>0</v>
      </c>
      <c r="F201" s="22">
        <f t="shared" si="85"/>
        <v>0</v>
      </c>
      <c r="G201" s="22">
        <f t="shared" si="85"/>
        <v>0</v>
      </c>
      <c r="H201" s="22">
        <f t="shared" si="85"/>
        <v>0</v>
      </c>
      <c r="I201" s="22">
        <f t="shared" si="85"/>
        <v>0</v>
      </c>
      <c r="J201" s="22">
        <f t="shared" si="85"/>
        <v>300000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300000</v>
      </c>
      <c r="D202" s="22">
        <f>+SUMIF('TOTAL RECURSOS 2019'!$P:$P,CONCATENATE("O001",$A202,1,$F$8),'TOTAL RECURSOS 2019'!$N:$N)</f>
        <v>0</v>
      </c>
      <c r="E202" s="22">
        <f>+SUMIF('TOTAL RECURSOS 2019'!$P:$P,CONCATENATE("M001",$A202,1,$F$8),'TOTAL RECURSOS 2019'!$N:$N)</f>
        <v>0</v>
      </c>
      <c r="F202" s="22">
        <f>+SUMIF('TOTAL RECURSOS 2019'!$P:$P,CONCATENATE("E006",$A202,1,$F$8),'TOTAL RECURSOS 2019'!$N:$N)</f>
        <v>0</v>
      </c>
      <c r="G202" s="22">
        <f>+SUMIF('TOTAL RECURSOS 2019'!$P:$P,CONCATENATE("K024",$A202,1,$G$8),'TOTAL RECURSOS 2019'!$N:$N)</f>
        <v>0</v>
      </c>
      <c r="H202" s="22">
        <f>+SUMIF('TOTAL RECURSOS 2019'!$P:$P,CONCATENATE("O001",$A202,4,$F$8),'TOTAL RECURSOS 2019'!$N:$N)</f>
        <v>0</v>
      </c>
      <c r="I202" s="22">
        <f>+SUMIF('TOTAL RECURSOS 2019'!$P:$P,CONCATENATE("M001",$A202,4,$F$8),'TOTAL RECURSOS 2019'!$N:$N)</f>
        <v>0</v>
      </c>
      <c r="J202" s="22">
        <f>+SUMIF('TOTAL RECURSOS 2019'!$P:$P,CONCATENATE("E006",$A202,4,$F$8),'TOTAL RECURSOS 2019'!$N:$N)</f>
        <v>300000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6">+C204+C207+C209+C211+C213+C215+C217+C219</f>
        <v>33783817</v>
      </c>
      <c r="D203" s="20">
        <f t="shared" si="86"/>
        <v>0</v>
      </c>
      <c r="E203" s="20">
        <f t="shared" si="86"/>
        <v>0</v>
      </c>
      <c r="F203" s="20">
        <f t="shared" si="86"/>
        <v>17483817</v>
      </c>
      <c r="G203" s="20">
        <f t="shared" si="86"/>
        <v>0</v>
      </c>
      <c r="H203" s="20">
        <f t="shared" si="86"/>
        <v>0</v>
      </c>
      <c r="I203" s="20">
        <f t="shared" si="86"/>
        <v>0</v>
      </c>
      <c r="J203" s="20">
        <f t="shared" si="86"/>
        <v>16300000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7">+C205+C206</f>
        <v>2000000</v>
      </c>
      <c r="D204" s="22">
        <f t="shared" si="87"/>
        <v>0</v>
      </c>
      <c r="E204" s="22">
        <f t="shared" si="87"/>
        <v>0</v>
      </c>
      <c r="F204" s="22">
        <f t="shared" si="87"/>
        <v>0</v>
      </c>
      <c r="G204" s="22">
        <f t="shared" si="87"/>
        <v>0</v>
      </c>
      <c r="H204" s="22">
        <f t="shared" si="87"/>
        <v>0</v>
      </c>
      <c r="I204" s="22">
        <f t="shared" si="87"/>
        <v>0</v>
      </c>
      <c r="J204" s="22">
        <f t="shared" si="87"/>
        <v>2000000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2019'!$P:$P,CONCATENATE("O001",$A205,1,$F$8),'TOTAL RECURSOS 2019'!$N:$N)</f>
        <v>0</v>
      </c>
      <c r="E205" s="22">
        <f>+SUMIF('TOTAL RECURSOS 2019'!$P:$P,CONCATENATE("M001",$A205,1,$F$8),'TOTAL RECURSOS 2019'!$N:$N)</f>
        <v>0</v>
      </c>
      <c r="F205" s="22">
        <f>+SUMIF('TOTAL RECURSOS 2019'!$P:$P,CONCATENATE("E006",$A205,1,$F$8),'TOTAL RECURSOS 2019'!$N:$N)</f>
        <v>0</v>
      </c>
      <c r="G205" s="22">
        <f>+SUMIF('TOTAL RECURSOS 2019'!$P:$P,CONCATENATE("K024",$A205,1,$G$8),'TOTAL RECURSOS 2019'!$N:$N)</f>
        <v>0</v>
      </c>
      <c r="H205" s="22">
        <f>+SUMIF('TOTAL RECURSOS 2019'!$P:$P,CONCATENATE("O001",$A205,4,$F$8),'TOTAL RECURSOS 2019'!$N:$N)</f>
        <v>0</v>
      </c>
      <c r="I205" s="22">
        <f>+SUMIF('TOTAL RECURSOS 2019'!$P:$P,CONCATENATE("M001",$A205,4,$F$8),'TOTAL RECURSOS 2019'!$N:$N)</f>
        <v>0</v>
      </c>
      <c r="J205" s="22">
        <f>+SUMIF('TOTAL RECURSOS 2019'!$P:$P,CONCATENATE("E006",$A205,4,$F$8),'TOTAL RECURSOS 2019'!$N:$N)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2000000</v>
      </c>
      <c r="D206" s="22">
        <f>+SUMIF('TOTAL RECURSOS 2019'!$P:$P,CONCATENATE("O001",$A206,1,$F$8),'TOTAL RECURSOS 2019'!$N:$N)</f>
        <v>0</v>
      </c>
      <c r="E206" s="22">
        <f>+SUMIF('TOTAL RECURSOS 2019'!$P:$P,CONCATENATE("M001",$A206,1,$F$8),'TOTAL RECURSOS 2019'!$N:$N)</f>
        <v>0</v>
      </c>
      <c r="F206" s="22">
        <f>+SUMIF('TOTAL RECURSOS 2019'!$P:$P,CONCATENATE("E006",$A206,1,$F$8),'TOTAL RECURSOS 2019'!$N:$N)</f>
        <v>0</v>
      </c>
      <c r="G206" s="22">
        <f>+SUMIF('TOTAL RECURSOS 2019'!$P:$P,CONCATENATE("K024",$A206,1,$G$8),'TOTAL RECURSOS 2019'!$N:$N)</f>
        <v>0</v>
      </c>
      <c r="H206" s="22">
        <f>+SUMIF('TOTAL RECURSOS 2019'!$P:$P,CONCATENATE("O001",$A206,4,$F$8),'TOTAL RECURSOS 2019'!$N:$N)</f>
        <v>0</v>
      </c>
      <c r="I206" s="22">
        <f>+SUMIF('TOTAL RECURSOS 2019'!$P:$P,CONCATENATE("M001",$A206,4,$F$8),'TOTAL RECURSOS 2019'!$N:$N)</f>
        <v>0</v>
      </c>
      <c r="J206" s="22">
        <f>+SUMIF('TOTAL RECURSOS 2019'!$P:$P,CONCATENATE("E006",$A206,4,$F$8),'TOTAL RECURSOS 2019'!$N:$N)</f>
        <v>2000000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8">+C208</f>
        <v>0</v>
      </c>
      <c r="D207" s="22">
        <f t="shared" si="88"/>
        <v>0</v>
      </c>
      <c r="E207" s="22">
        <f t="shared" si="88"/>
        <v>0</v>
      </c>
      <c r="F207" s="22">
        <f t="shared" si="88"/>
        <v>0</v>
      </c>
      <c r="G207" s="22">
        <f t="shared" si="88"/>
        <v>0</v>
      </c>
      <c r="H207" s="22">
        <f t="shared" si="88"/>
        <v>0</v>
      </c>
      <c r="I207" s="22">
        <f t="shared" si="88"/>
        <v>0</v>
      </c>
      <c r="J207" s="22">
        <f t="shared" si="88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2019'!$P:$P,CONCATENATE("O001",$A208,1,$F$8),'TOTAL RECURSOS 2019'!$N:$N)</f>
        <v>0</v>
      </c>
      <c r="E208" s="22">
        <f>+SUMIF('TOTAL RECURSOS 2019'!$P:$P,CONCATENATE("M001",$A208,1,$F$8),'TOTAL RECURSOS 2019'!$N:$N)</f>
        <v>0</v>
      </c>
      <c r="F208" s="22">
        <f>+SUMIF('TOTAL RECURSOS 2019'!$P:$P,CONCATENATE("E006",$A208,1,$F$8),'TOTAL RECURSOS 2019'!$N:$N)</f>
        <v>0</v>
      </c>
      <c r="G208" s="22">
        <f>+SUMIF('TOTAL RECURSOS 2019'!$P:$P,CONCATENATE("K024",$A208,1,$G$8),'TOTAL RECURSOS 2019'!$N:$N)</f>
        <v>0</v>
      </c>
      <c r="H208" s="22">
        <f>+SUMIF('TOTAL RECURSOS 2019'!$P:$P,CONCATENATE("O001",$A208,4,$F$8),'TOTAL RECURSOS 2019'!$N:$N)</f>
        <v>0</v>
      </c>
      <c r="I208" s="22">
        <f>+SUMIF('TOTAL RECURSOS 2019'!$P:$P,CONCATENATE("M001",$A208,4,$F$8),'TOTAL RECURSOS 2019'!$N:$N)</f>
        <v>0</v>
      </c>
      <c r="J208" s="22">
        <f>+SUMIF('TOTAL RECURSOS 2019'!$P:$P,CONCATENATE("E006",$A208,4,$F$8),'TOTAL RECURSOS 2019'!$N:$N)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9">+C210</f>
        <v>5399503</v>
      </c>
      <c r="D209" s="22">
        <f t="shared" si="89"/>
        <v>0</v>
      </c>
      <c r="E209" s="22">
        <f t="shared" si="89"/>
        <v>0</v>
      </c>
      <c r="F209" s="22">
        <f t="shared" si="89"/>
        <v>5399503</v>
      </c>
      <c r="G209" s="22">
        <f t="shared" si="89"/>
        <v>0</v>
      </c>
      <c r="H209" s="22">
        <f t="shared" si="89"/>
        <v>0</v>
      </c>
      <c r="I209" s="22">
        <f t="shared" si="89"/>
        <v>0</v>
      </c>
      <c r="J209" s="22">
        <f t="shared" si="89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5399503</v>
      </c>
      <c r="D210" s="22">
        <f>+SUMIF('TOTAL RECURSOS 2019'!$P:$P,CONCATENATE("O001",$A210,1,$F$8),'TOTAL RECURSOS 2019'!$N:$N)</f>
        <v>0</v>
      </c>
      <c r="E210" s="22">
        <f>+SUMIF('TOTAL RECURSOS 2019'!$P:$P,CONCATENATE("M001",$A210,1,$F$8),'TOTAL RECURSOS 2019'!$N:$N)</f>
        <v>0</v>
      </c>
      <c r="F210" s="22">
        <f>+SUMIF('TOTAL RECURSOS 2019'!$P:$P,CONCATENATE("E006",$A210,1,$F$8),'TOTAL RECURSOS 2019'!$N:$N)</f>
        <v>5399503</v>
      </c>
      <c r="G210" s="22">
        <f>+SUMIF('TOTAL RECURSOS 2019'!$P:$P,CONCATENATE("K024",$A210,1,$G$8),'TOTAL RECURSOS 2019'!$N:$N)</f>
        <v>0</v>
      </c>
      <c r="H210" s="22">
        <f>+SUMIF('TOTAL RECURSOS 2019'!$P:$P,CONCATENATE("O001",$A210,4,$F$8),'TOTAL RECURSOS 2019'!$N:$N)</f>
        <v>0</v>
      </c>
      <c r="I210" s="22">
        <f>+SUMIF('TOTAL RECURSOS 2019'!$P:$P,CONCATENATE("M001",$A210,4,$F$8),'TOTAL RECURSOS 2019'!$N:$N)</f>
        <v>0</v>
      </c>
      <c r="J210" s="22">
        <f>+SUMIF('TOTAL RECURSOS 2019'!$P:$P,CONCATENATE("E006",$A210,4,$F$8),'TOTAL RECURSOS 2019'!$N:$N)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90">+C212</f>
        <v>7650000</v>
      </c>
      <c r="D211" s="22">
        <f t="shared" si="90"/>
        <v>0</v>
      </c>
      <c r="E211" s="22">
        <f t="shared" si="90"/>
        <v>0</v>
      </c>
      <c r="F211" s="22">
        <f t="shared" si="90"/>
        <v>0</v>
      </c>
      <c r="G211" s="22">
        <f t="shared" si="90"/>
        <v>0</v>
      </c>
      <c r="H211" s="22">
        <f t="shared" si="90"/>
        <v>0</v>
      </c>
      <c r="I211" s="22">
        <f t="shared" si="90"/>
        <v>0</v>
      </c>
      <c r="J211" s="22">
        <f t="shared" si="90"/>
        <v>7650000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7650000</v>
      </c>
      <c r="D212" s="22">
        <f>+SUMIF('TOTAL RECURSOS 2019'!$P:$P,CONCATENATE("O001",$A212,1,$F$8),'TOTAL RECURSOS 2019'!$N:$N)</f>
        <v>0</v>
      </c>
      <c r="E212" s="22">
        <f>+SUMIF('TOTAL RECURSOS 2019'!$P:$P,CONCATENATE("M001",$A212,1,$F$8),'TOTAL RECURSOS 2019'!$N:$N)</f>
        <v>0</v>
      </c>
      <c r="F212" s="22">
        <f>+SUMIF('TOTAL RECURSOS 2019'!$P:$P,CONCATENATE("E006",$A212,1,$F$8),'TOTAL RECURSOS 2019'!$N:$N)</f>
        <v>0</v>
      </c>
      <c r="G212" s="22">
        <f>+SUMIF('TOTAL RECURSOS 2019'!$P:$P,CONCATENATE("K024",$A212,1,$G$8),'TOTAL RECURSOS 2019'!$N:$N)</f>
        <v>0</v>
      </c>
      <c r="H212" s="22">
        <f>+SUMIF('TOTAL RECURSOS 2019'!$P:$P,CONCATENATE("O001",$A212,4,$F$8),'TOTAL RECURSOS 2019'!$N:$N)</f>
        <v>0</v>
      </c>
      <c r="I212" s="22">
        <f>+SUMIF('TOTAL RECURSOS 2019'!$P:$P,CONCATENATE("M001",$A212,4,$F$8),'TOTAL RECURSOS 2019'!$N:$N)</f>
        <v>0</v>
      </c>
      <c r="J212" s="22">
        <f>+SUMIF('TOTAL RECURSOS 2019'!$P:$P,CONCATENATE("E006",$A212,4,$F$8),'TOTAL RECURSOS 2019'!$N:$N)</f>
        <v>7650000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1">+C214</f>
        <v>300000</v>
      </c>
      <c r="D213" s="22">
        <f t="shared" si="91"/>
        <v>0</v>
      </c>
      <c r="E213" s="22">
        <f t="shared" si="91"/>
        <v>0</v>
      </c>
      <c r="F213" s="22">
        <f t="shared" si="91"/>
        <v>0</v>
      </c>
      <c r="G213" s="22">
        <f t="shared" si="91"/>
        <v>0</v>
      </c>
      <c r="H213" s="22">
        <f t="shared" si="91"/>
        <v>0</v>
      </c>
      <c r="I213" s="22">
        <f t="shared" si="91"/>
        <v>0</v>
      </c>
      <c r="J213" s="22">
        <f t="shared" si="91"/>
        <v>300000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300000</v>
      </c>
      <c r="D214" s="22">
        <f>+SUMIF('TOTAL RECURSOS 2019'!$P:$P,CONCATENATE("O001",$A214,1,$F$8),'TOTAL RECURSOS 2019'!$N:$N)</f>
        <v>0</v>
      </c>
      <c r="E214" s="22">
        <f>+SUMIF('TOTAL RECURSOS 2019'!$P:$P,CONCATENATE("M001",$A214,1,$F$8),'TOTAL RECURSOS 2019'!$N:$N)</f>
        <v>0</v>
      </c>
      <c r="F214" s="22">
        <f>+SUMIF('TOTAL RECURSOS 2019'!$P:$P,CONCATENATE("E006",$A214,1,$F$8),'TOTAL RECURSOS 2019'!$N:$N)</f>
        <v>0</v>
      </c>
      <c r="G214" s="22">
        <f>+SUMIF('TOTAL RECURSOS 2019'!$P:$P,CONCATENATE("K024",$A214,1,$G$8),'TOTAL RECURSOS 2019'!$N:$N)</f>
        <v>0</v>
      </c>
      <c r="H214" s="22">
        <f>+SUMIF('TOTAL RECURSOS 2019'!$P:$P,CONCATENATE("O001",$A214,4,$F$8),'TOTAL RECURSOS 2019'!$N:$N)</f>
        <v>0</v>
      </c>
      <c r="I214" s="22">
        <f>+SUMIF('TOTAL RECURSOS 2019'!$P:$P,CONCATENATE("M001",$A214,4,$F$8),'TOTAL RECURSOS 2019'!$N:$N)</f>
        <v>0</v>
      </c>
      <c r="J214" s="22">
        <f>+SUMIF('TOTAL RECURSOS 2019'!$P:$P,CONCATENATE("E006",$A214,4,$F$8),'TOTAL RECURSOS 2019'!$N:$N)</f>
        <v>300000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2">+C216</f>
        <v>13418661</v>
      </c>
      <c r="D215" s="22">
        <f t="shared" si="92"/>
        <v>0</v>
      </c>
      <c r="E215" s="22">
        <f t="shared" si="92"/>
        <v>0</v>
      </c>
      <c r="F215" s="22">
        <f t="shared" si="92"/>
        <v>7168661</v>
      </c>
      <c r="G215" s="22">
        <f t="shared" si="92"/>
        <v>0</v>
      </c>
      <c r="H215" s="22">
        <f t="shared" si="92"/>
        <v>0</v>
      </c>
      <c r="I215" s="22">
        <f t="shared" si="92"/>
        <v>0</v>
      </c>
      <c r="J215" s="22">
        <f t="shared" si="92"/>
        <v>6250000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13418661</v>
      </c>
      <c r="D216" s="22">
        <f>+SUMIF('TOTAL RECURSOS 2019'!$P:$P,CONCATENATE("O001",$A216,1,$F$8),'TOTAL RECURSOS 2019'!$N:$N)</f>
        <v>0</v>
      </c>
      <c r="E216" s="22">
        <f>+SUMIF('TOTAL RECURSOS 2019'!$P:$P,CONCATENATE("M001",$A216,1,$F$8),'TOTAL RECURSOS 2019'!$N:$N)</f>
        <v>0</v>
      </c>
      <c r="F216" s="22">
        <f>+SUMIF('TOTAL RECURSOS 2019'!$P:$P,CONCATENATE("E006",$A216,1,$F$8),'TOTAL RECURSOS 2019'!$N:$N)</f>
        <v>7168661</v>
      </c>
      <c r="G216" s="22">
        <f>+SUMIF('TOTAL RECURSOS 2019'!$P:$P,CONCATENATE("K024",$A216,1,$G$8),'TOTAL RECURSOS 2019'!$N:$N)</f>
        <v>0</v>
      </c>
      <c r="H216" s="22">
        <f>+SUMIF('TOTAL RECURSOS 2019'!$P:$P,CONCATENATE("O001",$A216,4,$F$8),'TOTAL RECURSOS 2019'!$N:$N)</f>
        <v>0</v>
      </c>
      <c r="I216" s="22">
        <f>+SUMIF('TOTAL RECURSOS 2019'!$P:$P,CONCATENATE("M001",$A216,4,$F$8),'TOTAL RECURSOS 2019'!$N:$N)</f>
        <v>0</v>
      </c>
      <c r="J216" s="22">
        <f>+SUMIF('TOTAL RECURSOS 2019'!$P:$P,CONCATENATE("E006",$A216,4,$F$8),'TOTAL RECURSOS 2019'!$N:$N)</f>
        <v>6250000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3">+C218</f>
        <v>2660236</v>
      </c>
      <c r="D217" s="22">
        <f t="shared" si="93"/>
        <v>0</v>
      </c>
      <c r="E217" s="22">
        <f t="shared" si="93"/>
        <v>0</v>
      </c>
      <c r="F217" s="22">
        <f t="shared" si="93"/>
        <v>2560236</v>
      </c>
      <c r="G217" s="22">
        <f t="shared" si="93"/>
        <v>0</v>
      </c>
      <c r="H217" s="22">
        <f t="shared" si="93"/>
        <v>0</v>
      </c>
      <c r="I217" s="22">
        <f t="shared" si="93"/>
        <v>0</v>
      </c>
      <c r="J217" s="22">
        <f t="shared" si="93"/>
        <v>100000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2660236</v>
      </c>
      <c r="D218" s="22">
        <f>+SUMIF('TOTAL RECURSOS 2019'!$P:$P,CONCATENATE("O001",$A218,1,$F$8),'TOTAL RECURSOS 2019'!$N:$N)</f>
        <v>0</v>
      </c>
      <c r="E218" s="22">
        <f>+SUMIF('TOTAL RECURSOS 2019'!$P:$P,CONCATENATE("M001",$A218,1,$F$8),'TOTAL RECURSOS 2019'!$N:$N)</f>
        <v>0</v>
      </c>
      <c r="F218" s="22">
        <f>+SUMIF('TOTAL RECURSOS 2019'!$P:$P,CONCATENATE("E006",$A218,1,$F$8),'TOTAL RECURSOS 2019'!$N:$N)</f>
        <v>2560236</v>
      </c>
      <c r="G218" s="22">
        <f>+SUMIF('TOTAL RECURSOS 2019'!$P:$P,CONCATENATE("K024",$A218,1,$G$8),'TOTAL RECURSOS 2019'!$N:$N)</f>
        <v>0</v>
      </c>
      <c r="H218" s="22">
        <f>+SUMIF('TOTAL RECURSOS 2019'!$P:$P,CONCATENATE("O001",$A218,4,$F$8),'TOTAL RECURSOS 2019'!$N:$N)</f>
        <v>0</v>
      </c>
      <c r="I218" s="22">
        <f>+SUMIF('TOTAL RECURSOS 2019'!$P:$P,CONCATENATE("M001",$A218,4,$F$8),'TOTAL RECURSOS 2019'!$N:$N)</f>
        <v>0</v>
      </c>
      <c r="J218" s="22">
        <f>+SUMIF('TOTAL RECURSOS 2019'!$P:$P,CONCATENATE("E006",$A218,4,$F$8),'TOTAL RECURSOS 2019'!$N:$N)</f>
        <v>100000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4">+C220</f>
        <v>2355417</v>
      </c>
      <c r="D219" s="22">
        <f t="shared" si="94"/>
        <v>0</v>
      </c>
      <c r="E219" s="22">
        <f t="shared" si="94"/>
        <v>0</v>
      </c>
      <c r="F219" s="22">
        <f t="shared" si="94"/>
        <v>2355417</v>
      </c>
      <c r="G219" s="22">
        <f t="shared" si="94"/>
        <v>0</v>
      </c>
      <c r="H219" s="22">
        <f t="shared" si="94"/>
        <v>0</v>
      </c>
      <c r="I219" s="22">
        <f t="shared" si="94"/>
        <v>0</v>
      </c>
      <c r="J219" s="22">
        <f t="shared" si="94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2355417</v>
      </c>
      <c r="D220" s="22">
        <f>+SUMIF('TOTAL RECURSOS 2019'!$P:$P,CONCATENATE("O001",$A220,1,$F$8),'TOTAL RECURSOS 2019'!$N:$N)</f>
        <v>0</v>
      </c>
      <c r="E220" s="22">
        <f>+SUMIF('TOTAL RECURSOS 2019'!$P:$P,CONCATENATE("M001",$A220,1,$F$8),'TOTAL RECURSOS 2019'!$N:$N)</f>
        <v>0</v>
      </c>
      <c r="F220" s="22">
        <f>+SUMIF('TOTAL RECURSOS 2019'!$P:$P,CONCATENATE("E006",$A220,1,$F$8),'TOTAL RECURSOS 2019'!$N:$N)</f>
        <v>2355417</v>
      </c>
      <c r="G220" s="22">
        <f>+SUMIF('TOTAL RECURSOS 2019'!$P:$P,CONCATENATE("K024",$A220,1,$G$8),'TOTAL RECURSOS 2019'!$N:$N)</f>
        <v>0</v>
      </c>
      <c r="H220" s="22">
        <f>+SUMIF('TOTAL RECURSOS 2019'!$P:$P,CONCATENATE("O001",$A220,4,$F$8),'TOTAL RECURSOS 2019'!$N:$N)</f>
        <v>0</v>
      </c>
      <c r="I220" s="22">
        <f>+SUMIF('TOTAL RECURSOS 2019'!$P:$P,CONCATENATE("M001",$A220,4,$F$8),'TOTAL RECURSOS 2019'!$N:$N)</f>
        <v>0</v>
      </c>
      <c r="J220" s="22">
        <f>+SUMIF('TOTAL RECURSOS 2019'!$P:$P,CONCATENATE("E006",$A220,4,$F$8),'TOTAL RECURSOS 2019'!$N:$N)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5">+C222+C226+C230+C233</f>
        <v>4720000</v>
      </c>
      <c r="D221" s="20">
        <f t="shared" si="95"/>
        <v>0</v>
      </c>
      <c r="E221" s="20">
        <f t="shared" si="95"/>
        <v>0</v>
      </c>
      <c r="F221" s="20">
        <f t="shared" si="95"/>
        <v>0</v>
      </c>
      <c r="G221" s="20">
        <f t="shared" si="95"/>
        <v>0</v>
      </c>
      <c r="H221" s="20">
        <f t="shared" si="95"/>
        <v>61100</v>
      </c>
      <c r="I221" s="20">
        <f t="shared" si="95"/>
        <v>63100</v>
      </c>
      <c r="J221" s="20">
        <f t="shared" si="95"/>
        <v>4595800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6">+C223+C224+C225</f>
        <v>1150000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0</v>
      </c>
      <c r="I222" s="22">
        <f t="shared" si="96"/>
        <v>0</v>
      </c>
      <c r="J222" s="22">
        <f t="shared" si="96"/>
        <v>1150000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250000</v>
      </c>
      <c r="D223" s="22">
        <f>+SUMIF('TOTAL RECURSOS 2019'!$P:$P,CONCATENATE("O001",$A223,1,$F$8),'TOTAL RECURSOS 2019'!$N:$N)</f>
        <v>0</v>
      </c>
      <c r="E223" s="22">
        <f>+SUMIF('TOTAL RECURSOS 2019'!$P:$P,CONCATENATE("M001",$A223,1,$F$8),'TOTAL RECURSOS 2019'!$N:$N)</f>
        <v>0</v>
      </c>
      <c r="F223" s="22">
        <f>+SUMIF('TOTAL RECURSOS 2019'!$P:$P,CONCATENATE("E006",$A223,1,$F$8),'TOTAL RECURSOS 2019'!$N:$N)</f>
        <v>0</v>
      </c>
      <c r="G223" s="22">
        <f>+SUMIF('TOTAL RECURSOS 2019'!$P:$P,CONCATENATE("K024",$A223,1,$G$8),'TOTAL RECURSOS 2019'!$N:$N)</f>
        <v>0</v>
      </c>
      <c r="H223" s="22">
        <f>+SUMIF('TOTAL RECURSOS 2019'!$P:$P,CONCATENATE("O001",$A223,4,$F$8),'TOTAL RECURSOS 2019'!$N:$N)</f>
        <v>0</v>
      </c>
      <c r="I223" s="22">
        <f>+SUMIF('TOTAL RECURSOS 2019'!$P:$P,CONCATENATE("M001",$A223,4,$F$8),'TOTAL RECURSOS 2019'!$N:$N)</f>
        <v>0</v>
      </c>
      <c r="J223" s="22">
        <f>+SUMIF('TOTAL RECURSOS 2019'!$P:$P,CONCATENATE("E006",$A223,4,$F$8),'TOTAL RECURSOS 2019'!$N:$N)</f>
        <v>250000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200000</v>
      </c>
      <c r="D224" s="22">
        <f>+SUMIF('TOTAL RECURSOS 2019'!$P:$P,CONCATENATE("O001",$A224,1,$F$8),'TOTAL RECURSOS 2019'!$N:$N)</f>
        <v>0</v>
      </c>
      <c r="E224" s="22">
        <f>+SUMIF('TOTAL RECURSOS 2019'!$P:$P,CONCATENATE("M001",$A224,1,$F$8),'TOTAL RECURSOS 2019'!$N:$N)</f>
        <v>0</v>
      </c>
      <c r="F224" s="22">
        <f>+SUMIF('TOTAL RECURSOS 2019'!$P:$P,CONCATENATE("E006",$A224,1,$F$8),'TOTAL RECURSOS 2019'!$N:$N)</f>
        <v>0</v>
      </c>
      <c r="G224" s="22">
        <f>+SUMIF('TOTAL RECURSOS 2019'!$P:$P,CONCATENATE("K024",$A224,1,$G$8),'TOTAL RECURSOS 2019'!$N:$N)</f>
        <v>0</v>
      </c>
      <c r="H224" s="22">
        <f>+SUMIF('TOTAL RECURSOS 2019'!$P:$P,CONCATENATE("O001",$A224,4,$F$8),'TOTAL RECURSOS 2019'!$N:$N)</f>
        <v>0</v>
      </c>
      <c r="I224" s="22">
        <f>+SUMIF('TOTAL RECURSOS 2019'!$P:$P,CONCATENATE("M001",$A224,4,$F$8),'TOTAL RECURSOS 2019'!$N:$N)</f>
        <v>0</v>
      </c>
      <c r="J224" s="22">
        <f>+SUMIF('TOTAL RECURSOS 2019'!$P:$P,CONCATENATE("E006",$A224,4,$F$8),'TOTAL RECURSOS 2019'!$N:$N)</f>
        <v>200000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700000</v>
      </c>
      <c r="D225" s="22">
        <f>+SUMIF('TOTAL RECURSOS 2019'!$P:$P,CONCATENATE("O001",$A225,1,$F$8),'TOTAL RECURSOS 2019'!$N:$N)</f>
        <v>0</v>
      </c>
      <c r="E225" s="22">
        <f>+SUMIF('TOTAL RECURSOS 2019'!$P:$P,CONCATENATE("M001",$A225,1,$F$8),'TOTAL RECURSOS 2019'!$N:$N)</f>
        <v>0</v>
      </c>
      <c r="F225" s="22">
        <f>+SUMIF('TOTAL RECURSOS 2019'!$P:$P,CONCATENATE("E006",$A225,1,$F$8),'TOTAL RECURSOS 2019'!$N:$N)</f>
        <v>0</v>
      </c>
      <c r="G225" s="22">
        <f>+SUMIF('TOTAL RECURSOS 2019'!$P:$P,CONCATENATE("K024",$A225,1,$G$8),'TOTAL RECURSOS 2019'!$N:$N)</f>
        <v>0</v>
      </c>
      <c r="H225" s="22">
        <f>+SUMIF('TOTAL RECURSOS 2019'!$P:$P,CONCATENATE("O001",$A225,4,$F$8),'TOTAL RECURSOS 2019'!$N:$N)</f>
        <v>0</v>
      </c>
      <c r="I225" s="22">
        <f>+SUMIF('TOTAL RECURSOS 2019'!$P:$P,CONCATENATE("M001",$A225,4,$F$8),'TOTAL RECURSOS 2019'!$N:$N)</f>
        <v>0</v>
      </c>
      <c r="J225" s="22">
        <f>+SUMIF('TOTAL RECURSOS 2019'!$P:$P,CONCATENATE("E006",$A225,4,$F$8),'TOTAL RECURSOS 2019'!$N:$N)</f>
        <v>700000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7">+C227+C228+C229</f>
        <v>920000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16600</v>
      </c>
      <c r="I226" s="22">
        <f t="shared" si="97"/>
        <v>30600</v>
      </c>
      <c r="J226" s="22">
        <f t="shared" si="97"/>
        <v>872800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240000</v>
      </c>
      <c r="D227" s="22">
        <f>+SUMIF('TOTAL RECURSOS 2019'!$P:$P,CONCATENATE("O001",$A227,1,$F$8),'TOTAL RECURSOS 2019'!$N:$N)</f>
        <v>0</v>
      </c>
      <c r="E227" s="22">
        <f>+SUMIF('TOTAL RECURSOS 2019'!$P:$P,CONCATENATE("M001",$A227,1,$F$8),'TOTAL RECURSOS 2019'!$N:$N)</f>
        <v>0</v>
      </c>
      <c r="F227" s="22">
        <f>+SUMIF('TOTAL RECURSOS 2019'!$P:$P,CONCATENATE("E006",$A227,1,$F$8),'TOTAL RECURSOS 2019'!$N:$N)</f>
        <v>0</v>
      </c>
      <c r="G227" s="22">
        <f>+SUMIF('TOTAL RECURSOS 2019'!$P:$P,CONCATENATE("K024",$A227,1,$G$8),'TOTAL RECURSOS 2019'!$N:$N)</f>
        <v>0</v>
      </c>
      <c r="H227" s="22">
        <f>+SUMIF('TOTAL RECURSOS 2019'!$P:$P,CONCATENATE("O001",$A227,4,$F$8),'TOTAL RECURSOS 2019'!$N:$N)</f>
        <v>0</v>
      </c>
      <c r="I227" s="22">
        <f>+SUMIF('TOTAL RECURSOS 2019'!$P:$P,CONCATENATE("M001",$A227,4,$F$8),'TOTAL RECURSOS 2019'!$N:$N)</f>
        <v>0</v>
      </c>
      <c r="J227" s="22">
        <f>+SUMIF('TOTAL RECURSOS 2019'!$P:$P,CONCATENATE("E006",$A227,4,$F$8),'TOTAL RECURSOS 2019'!$N:$N)</f>
        <v>240000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530000</v>
      </c>
      <c r="D228" s="22">
        <f>+SUMIF('TOTAL RECURSOS 2019'!$P:$P,CONCATENATE("O001",$A228,1,$F$8),'TOTAL RECURSOS 2019'!$N:$N)</f>
        <v>0</v>
      </c>
      <c r="E228" s="22">
        <f>+SUMIF('TOTAL RECURSOS 2019'!$P:$P,CONCATENATE("M001",$A228,1,$F$8),'TOTAL RECURSOS 2019'!$N:$N)</f>
        <v>0</v>
      </c>
      <c r="F228" s="22">
        <f>+SUMIF('TOTAL RECURSOS 2019'!$P:$P,CONCATENATE("E006",$A228,1,$F$8),'TOTAL RECURSOS 2019'!$N:$N)</f>
        <v>0</v>
      </c>
      <c r="G228" s="22">
        <f>+SUMIF('TOTAL RECURSOS 2019'!$P:$P,CONCATENATE("K024",$A228,1,$G$8),'TOTAL RECURSOS 2019'!$N:$N)</f>
        <v>0</v>
      </c>
      <c r="H228" s="22">
        <f>+SUMIF('TOTAL RECURSOS 2019'!$P:$P,CONCATENATE("O001",$A228,4,$F$8),'TOTAL RECURSOS 2019'!$N:$N)</f>
        <v>16600</v>
      </c>
      <c r="I228" s="22">
        <f>+SUMIF('TOTAL RECURSOS 2019'!$P:$P,CONCATENATE("M001",$A228,4,$F$8),'TOTAL RECURSOS 2019'!$N:$N)</f>
        <v>30600</v>
      </c>
      <c r="J228" s="22">
        <f>+SUMIF('TOTAL RECURSOS 2019'!$P:$P,CONCATENATE("E006",$A228,4,$F$8),'TOTAL RECURSOS 2019'!$N:$N)</f>
        <v>482800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150000</v>
      </c>
      <c r="D229" s="22">
        <f>+SUMIF('TOTAL RECURSOS 2019'!$P:$P,CONCATENATE("O001",$A229,1,$F$8),'TOTAL RECURSOS 2019'!$N:$N)</f>
        <v>0</v>
      </c>
      <c r="E229" s="22">
        <f>+SUMIF('TOTAL RECURSOS 2019'!$P:$P,CONCATENATE("M001",$A229,1,$F$8),'TOTAL RECURSOS 2019'!$N:$N)</f>
        <v>0</v>
      </c>
      <c r="F229" s="22">
        <f>+SUMIF('TOTAL RECURSOS 2019'!$P:$P,CONCATENATE("E006",$A229,1,$F$8),'TOTAL RECURSOS 2019'!$N:$N)</f>
        <v>0</v>
      </c>
      <c r="G229" s="22">
        <f>+SUMIF('TOTAL RECURSOS 2019'!$P:$P,CONCATENATE("K024",$A229,1,$G$8),'TOTAL RECURSOS 2019'!$N:$N)</f>
        <v>0</v>
      </c>
      <c r="H229" s="22">
        <f>+SUMIF('TOTAL RECURSOS 2019'!$P:$P,CONCATENATE("O001",$A229,4,$F$8),'TOTAL RECURSOS 2019'!$N:$N)</f>
        <v>0</v>
      </c>
      <c r="I229" s="22">
        <f>+SUMIF('TOTAL RECURSOS 2019'!$P:$P,CONCATENATE("M001",$A229,4,$F$8),'TOTAL RECURSOS 2019'!$N:$N)</f>
        <v>0</v>
      </c>
      <c r="J229" s="22">
        <f>+SUMIF('TOTAL RECURSOS 2019'!$P:$P,CONCATENATE("E006",$A229,4,$F$8),'TOTAL RECURSOS 2019'!$N:$N)</f>
        <v>150000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8">+C231+C232</f>
        <v>2050000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44500</v>
      </c>
      <c r="I230" s="22">
        <f t="shared" si="98"/>
        <v>32500</v>
      </c>
      <c r="J230" s="22">
        <f t="shared" si="98"/>
        <v>1973000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1150000</v>
      </c>
      <c r="D231" s="22">
        <f>+SUMIF('TOTAL RECURSOS 2019'!$P:$P,CONCATENATE("O001",$A231,1,$F$8),'TOTAL RECURSOS 2019'!$N:$N)</f>
        <v>0</v>
      </c>
      <c r="E231" s="22">
        <f>+SUMIF('TOTAL RECURSOS 2019'!$P:$P,CONCATENATE("M001",$A231,1,$F$8),'TOTAL RECURSOS 2019'!$N:$N)</f>
        <v>0</v>
      </c>
      <c r="F231" s="22">
        <f>+SUMIF('TOTAL RECURSOS 2019'!$P:$P,CONCATENATE("E006",$A231,1,$F$8),'TOTAL RECURSOS 2019'!$N:$N)</f>
        <v>0</v>
      </c>
      <c r="G231" s="22">
        <f>+SUMIF('TOTAL RECURSOS 2019'!$P:$P,CONCATENATE("K024",$A231,1,$G$8),'TOTAL RECURSOS 2019'!$N:$N)</f>
        <v>0</v>
      </c>
      <c r="H231" s="22">
        <f>+SUMIF('TOTAL RECURSOS 2019'!$P:$P,CONCATENATE("O001",$A231,4,$F$8),'TOTAL RECURSOS 2019'!$N:$N)</f>
        <v>0</v>
      </c>
      <c r="I231" s="22">
        <f>+SUMIF('TOTAL RECURSOS 2019'!$P:$P,CONCATENATE("M001",$A231,4,$F$8),'TOTAL RECURSOS 2019'!$N:$N)</f>
        <v>0</v>
      </c>
      <c r="J231" s="22">
        <f>+SUMIF('TOTAL RECURSOS 2019'!$P:$P,CONCATENATE("E006",$A231,4,$F$8),'TOTAL RECURSOS 2019'!$N:$N)</f>
        <v>1150000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900000</v>
      </c>
      <c r="D232" s="22">
        <f>+SUMIF('TOTAL RECURSOS 2019'!$P:$P,CONCATENATE("O001",$A232,1,$F$8),'TOTAL RECURSOS 2019'!$N:$N)</f>
        <v>0</v>
      </c>
      <c r="E232" s="22">
        <f>+SUMIF('TOTAL RECURSOS 2019'!$P:$P,CONCATENATE("M001",$A232,1,$F$8),'TOTAL RECURSOS 2019'!$N:$N)</f>
        <v>0</v>
      </c>
      <c r="F232" s="22">
        <f>+SUMIF('TOTAL RECURSOS 2019'!$P:$P,CONCATENATE("E006",$A232,1,$F$8),'TOTAL RECURSOS 2019'!$N:$N)</f>
        <v>0</v>
      </c>
      <c r="G232" s="22">
        <f>+SUMIF('TOTAL RECURSOS 2019'!$P:$P,CONCATENATE("K024",$A232,1,$G$8),'TOTAL RECURSOS 2019'!$N:$N)</f>
        <v>0</v>
      </c>
      <c r="H232" s="22">
        <f>+SUMIF('TOTAL RECURSOS 2019'!$P:$P,CONCATENATE("O001",$A232,4,$F$8),'TOTAL RECURSOS 2019'!$N:$N)</f>
        <v>44500</v>
      </c>
      <c r="I232" s="22">
        <f>+SUMIF('TOTAL RECURSOS 2019'!$P:$P,CONCATENATE("M001",$A232,4,$F$8),'TOTAL RECURSOS 2019'!$N:$N)</f>
        <v>32500</v>
      </c>
      <c r="J232" s="22">
        <f>+SUMIF('TOTAL RECURSOS 2019'!$P:$P,CONCATENATE("E006",$A232,4,$F$8),'TOTAL RECURSOS 2019'!$N:$N)</f>
        <v>823000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9">+C234</f>
        <v>600000</v>
      </c>
      <c r="D233" s="22">
        <f t="shared" si="99"/>
        <v>0</v>
      </c>
      <c r="E233" s="22">
        <f t="shared" si="99"/>
        <v>0</v>
      </c>
      <c r="F233" s="22">
        <f t="shared" si="99"/>
        <v>0</v>
      </c>
      <c r="G233" s="22">
        <f t="shared" si="99"/>
        <v>0</v>
      </c>
      <c r="H233" s="22">
        <f t="shared" si="99"/>
        <v>0</v>
      </c>
      <c r="I233" s="22">
        <f t="shared" si="99"/>
        <v>0</v>
      </c>
      <c r="J233" s="22">
        <f t="shared" si="99"/>
        <v>600000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600000</v>
      </c>
      <c r="D234" s="22">
        <f>+SUMIF('TOTAL RECURSOS 2019'!$P:$P,CONCATENATE("O001",$A234,1,$F$8),'TOTAL RECURSOS 2019'!$N:$N)</f>
        <v>0</v>
      </c>
      <c r="E234" s="22">
        <f>+SUMIF('TOTAL RECURSOS 2019'!$P:$P,CONCATENATE("M001",$A234,1,$F$8),'TOTAL RECURSOS 2019'!$N:$N)</f>
        <v>0</v>
      </c>
      <c r="F234" s="22">
        <f>+SUMIF('TOTAL RECURSOS 2019'!$P:$P,CONCATENATE("E006",$A234,1,$F$8),'TOTAL RECURSOS 2019'!$N:$N)</f>
        <v>0</v>
      </c>
      <c r="G234" s="22">
        <f>+SUMIF('TOTAL RECURSOS 2019'!$P:$P,CONCATENATE("K024",$A234,1,$G$8),'TOTAL RECURSOS 2019'!$N:$N)</f>
        <v>0</v>
      </c>
      <c r="H234" s="22">
        <f>+SUMIF('TOTAL RECURSOS 2019'!$P:$P,CONCATENATE("O001",$A234,4,$F$8),'TOTAL RECURSOS 2019'!$N:$N)</f>
        <v>0</v>
      </c>
      <c r="I234" s="22">
        <f>+SUMIF('TOTAL RECURSOS 2019'!$P:$P,CONCATENATE("M001",$A234,4,$F$8),'TOTAL RECURSOS 2019'!$N:$N)</f>
        <v>0</v>
      </c>
      <c r="J234" s="22">
        <f>+SUMIF('TOTAL RECURSOS 2019'!$P:$P,CONCATENATE("E006",$A234,4,$F$8),'TOTAL RECURSOS 2019'!$N:$N)</f>
        <v>600000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>+C236+C238+C240+C242</f>
        <v>1110000</v>
      </c>
      <c r="D235" s="20">
        <f t="shared" ref="D235:J235" si="100">+D236+D238+D240+D242</f>
        <v>0</v>
      </c>
      <c r="E235" s="20">
        <f t="shared" si="100"/>
        <v>0</v>
      </c>
      <c r="F235" s="20">
        <f t="shared" si="100"/>
        <v>0</v>
      </c>
      <c r="G235" s="20">
        <f t="shared" si="100"/>
        <v>0</v>
      </c>
      <c r="H235" s="20">
        <f t="shared" si="100"/>
        <v>0</v>
      </c>
      <c r="I235" s="20">
        <f t="shared" si="100"/>
        <v>0</v>
      </c>
      <c r="J235" s="20">
        <f t="shared" si="100"/>
        <v>1110000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1">+C237</f>
        <v>10000</v>
      </c>
      <c r="D236" s="22">
        <f t="shared" si="101"/>
        <v>0</v>
      </c>
      <c r="E236" s="22">
        <f t="shared" si="101"/>
        <v>0</v>
      </c>
      <c r="F236" s="22">
        <f t="shared" si="101"/>
        <v>0</v>
      </c>
      <c r="G236" s="22">
        <f t="shared" si="101"/>
        <v>0</v>
      </c>
      <c r="H236" s="22">
        <f t="shared" si="101"/>
        <v>0</v>
      </c>
      <c r="I236" s="22">
        <f t="shared" si="101"/>
        <v>0</v>
      </c>
      <c r="J236" s="22">
        <f t="shared" si="101"/>
        <v>10000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10000</v>
      </c>
      <c r="D237" s="22">
        <f>+SUMIF('TOTAL RECURSOS 2019'!$P:$P,CONCATENATE("O001",$A237,1,$F$8),'TOTAL RECURSOS 2019'!$N:$N)</f>
        <v>0</v>
      </c>
      <c r="E237" s="22">
        <f>+SUMIF('TOTAL RECURSOS 2019'!$P:$P,CONCATENATE("M001",$A237,1,$F$8),'TOTAL RECURSOS 2019'!$N:$N)</f>
        <v>0</v>
      </c>
      <c r="F237" s="22">
        <f>+SUMIF('TOTAL RECURSOS 2019'!$P:$P,CONCATENATE("E006",$A237,1,$F$8),'TOTAL RECURSOS 2019'!$N:$N)</f>
        <v>0</v>
      </c>
      <c r="G237" s="22">
        <f>+SUMIF('TOTAL RECURSOS 2019'!$P:$P,CONCATENATE("K024",$A237,1,$G$8),'TOTAL RECURSOS 2019'!$N:$N)</f>
        <v>0</v>
      </c>
      <c r="H237" s="22">
        <f>+SUMIF('TOTAL RECURSOS 2019'!$P:$P,CONCATENATE("O001",$A237,4,$F$8),'TOTAL RECURSOS 2019'!$N:$N)</f>
        <v>0</v>
      </c>
      <c r="I237" s="22">
        <f>+SUMIF('TOTAL RECURSOS 2019'!$P:$P,CONCATENATE("M001",$A237,4,$F$8),'TOTAL RECURSOS 2019'!$N:$N)</f>
        <v>0</v>
      </c>
      <c r="J237" s="22">
        <f>+SUMIF('TOTAL RECURSOS 2019'!$P:$P,CONCATENATE("E006",$A237,4,$F$8),'TOTAL RECURSOS 2019'!$N:$N)</f>
        <v>10000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2">+C239</f>
        <v>1000000</v>
      </c>
      <c r="D238" s="22">
        <f t="shared" si="102"/>
        <v>0</v>
      </c>
      <c r="E238" s="22">
        <f t="shared" si="102"/>
        <v>0</v>
      </c>
      <c r="F238" s="22">
        <f t="shared" si="102"/>
        <v>0</v>
      </c>
      <c r="G238" s="22">
        <f t="shared" si="102"/>
        <v>0</v>
      </c>
      <c r="H238" s="22">
        <f t="shared" si="102"/>
        <v>0</v>
      </c>
      <c r="I238" s="22">
        <f t="shared" si="102"/>
        <v>0</v>
      </c>
      <c r="J238" s="22">
        <f t="shared" si="102"/>
        <v>1000000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1000000</v>
      </c>
      <c r="D239" s="22">
        <f>+SUMIF('TOTAL RECURSOS 2019'!$P:$P,CONCATENATE("O001",$A239,1,$F$8),'TOTAL RECURSOS 2019'!$N:$N)</f>
        <v>0</v>
      </c>
      <c r="E239" s="22">
        <f>+SUMIF('TOTAL RECURSOS 2019'!$P:$P,CONCATENATE("M001",$A239,1,$F$8),'TOTAL RECURSOS 2019'!$N:$N)</f>
        <v>0</v>
      </c>
      <c r="F239" s="22">
        <f>+SUMIF('TOTAL RECURSOS 2019'!$P:$P,CONCATENATE("E006",$A239,1,$F$8),'TOTAL RECURSOS 2019'!$N:$N)</f>
        <v>0</v>
      </c>
      <c r="G239" s="22">
        <f>+SUMIF('TOTAL RECURSOS 2019'!$P:$P,CONCATENATE("K024",$A239,1,$G$8),'TOTAL RECURSOS 2019'!$N:$N)</f>
        <v>0</v>
      </c>
      <c r="H239" s="22">
        <f>+SUMIF('TOTAL RECURSOS 2019'!$P:$P,CONCATENATE("O001",$A239,4,$F$8),'TOTAL RECURSOS 2019'!$N:$N)</f>
        <v>0</v>
      </c>
      <c r="I239" s="22">
        <f>+SUMIF('TOTAL RECURSOS 2019'!$P:$P,CONCATENATE("M001",$A239,4,$F$8),'TOTAL RECURSOS 2019'!$N:$N)</f>
        <v>0</v>
      </c>
      <c r="J239" s="22">
        <f>+SUMIF('TOTAL RECURSOS 2019'!$P:$P,CONCATENATE("E006",$A239,4,$F$8),'TOTAL RECURSOS 2019'!$N:$N)</f>
        <v>1000000</v>
      </c>
    </row>
    <row r="240" spans="1:10" ht="17.100000000000001" customHeight="1" x14ac:dyDescent="0.25">
      <c r="A240" s="27">
        <v>384</v>
      </c>
      <c r="B240" s="21" t="s">
        <v>487</v>
      </c>
      <c r="C240" s="22">
        <f t="shared" ref="C240:J242" si="103">+C241</f>
        <v>100000</v>
      </c>
      <c r="D240" s="22">
        <f t="shared" si="103"/>
        <v>0</v>
      </c>
      <c r="E240" s="22">
        <f t="shared" si="103"/>
        <v>0</v>
      </c>
      <c r="F240" s="22">
        <f t="shared" si="103"/>
        <v>0</v>
      </c>
      <c r="G240" s="22">
        <f t="shared" si="103"/>
        <v>0</v>
      </c>
      <c r="H240" s="22">
        <f t="shared" si="103"/>
        <v>0</v>
      </c>
      <c r="I240" s="22">
        <f t="shared" si="103"/>
        <v>0</v>
      </c>
      <c r="J240" s="22">
        <f t="shared" si="103"/>
        <v>100000</v>
      </c>
    </row>
    <row r="241" spans="1:10" ht="17.100000000000001" customHeight="1" x14ac:dyDescent="0.25">
      <c r="A241" s="28">
        <v>38401</v>
      </c>
      <c r="B241" s="21" t="s">
        <v>487</v>
      </c>
      <c r="C241" s="22">
        <f>+SUM(D241:J241)</f>
        <v>100000</v>
      </c>
      <c r="D241" s="22">
        <f>+SUMIF('TOTAL RECURSOS 2019'!$P:$P,CONCATENATE("O001",$A241,1,$F$8),'TOTAL RECURSOS 2019'!$N:$N)</f>
        <v>0</v>
      </c>
      <c r="E241" s="22">
        <f>+SUMIF('TOTAL RECURSOS 2019'!$P:$P,CONCATENATE("M001",$A241,1,$F$8),'TOTAL RECURSOS 2019'!$N:$N)</f>
        <v>0</v>
      </c>
      <c r="F241" s="22">
        <f>+SUMIF('TOTAL RECURSOS 2019'!$P:$P,CONCATENATE("E006",$A241,1,$F$8),'TOTAL RECURSOS 2019'!$N:$N)</f>
        <v>0</v>
      </c>
      <c r="G241" s="22">
        <f>+SUMIF('TOTAL RECURSOS 2019'!$P:$P,CONCATENATE("K024",$A241,1,$G$8),'TOTAL RECURSOS 2019'!$N:$N)</f>
        <v>0</v>
      </c>
      <c r="H241" s="22">
        <f>+SUMIF('TOTAL RECURSOS 2019'!$P:$P,CONCATENATE("O001",$A241,4,$F$8),'TOTAL RECURSOS 2019'!$N:$N)</f>
        <v>0</v>
      </c>
      <c r="I241" s="22">
        <f>+SUMIF('TOTAL RECURSOS 2019'!$P:$P,CONCATENATE("M001",$A241,4,$F$8),'TOTAL RECURSOS 2019'!$N:$N)</f>
        <v>0</v>
      </c>
      <c r="J241" s="22">
        <f>+SUMIF('TOTAL RECURSOS 2019'!$P:$P,CONCATENATE("E006",$A241,4,$F$8),'TOTAL RECURSOS 2019'!$N:$N)</f>
        <v>100000</v>
      </c>
    </row>
    <row r="242" spans="1:10" ht="17.100000000000001" customHeight="1" x14ac:dyDescent="0.25">
      <c r="A242" s="27" t="s">
        <v>196</v>
      </c>
      <c r="B242" s="21" t="s">
        <v>375</v>
      </c>
      <c r="C242" s="22">
        <f t="shared" si="103"/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110</v>
      </c>
      <c r="B243" s="21" t="s">
        <v>376</v>
      </c>
      <c r="C243" s="22">
        <f>+SUM(D243:J243)</f>
        <v>0</v>
      </c>
      <c r="D243" s="22">
        <f>+SUMIF('TOTAL RECURSOS 2019'!$P:$P,CONCATENATE("O001",$A243,1,$F$8),'TOTAL RECURSOS 2019'!$N:$N)</f>
        <v>0</v>
      </c>
      <c r="E243" s="22">
        <f>+SUMIF('TOTAL RECURSOS 2019'!$P:$P,CONCATENATE("M001",$A243,1,$F$8),'TOTAL RECURSOS 2019'!$N:$N)</f>
        <v>0</v>
      </c>
      <c r="F243" s="22">
        <f>+SUMIF('TOTAL RECURSOS 2019'!$P:$P,CONCATENATE("E006",$A243,1,$F$8),'TOTAL RECURSOS 2019'!$N:$N)</f>
        <v>0</v>
      </c>
      <c r="G243" s="22">
        <f>+SUMIF('TOTAL RECURSOS 2019'!$P:$P,CONCATENATE("K024",$A243,1,$G$8),'TOTAL RECURSOS 2019'!$N:$N)</f>
        <v>0</v>
      </c>
      <c r="H243" s="22">
        <f>+SUMIF('TOTAL RECURSOS 2019'!$P:$P,CONCATENATE("O001",$A243,4,$F$8),'TOTAL RECURSOS 2019'!$N:$N)</f>
        <v>0</v>
      </c>
      <c r="I243" s="22">
        <f>+SUMIF('TOTAL RECURSOS 2019'!$P:$P,CONCATENATE("M001",$A243,4,$F$8),'TOTAL RECURSOS 2019'!$N:$N)</f>
        <v>0</v>
      </c>
      <c r="J243" s="22">
        <f>+SUMIF('TOTAL RECURSOS 2019'!$P:$P,CONCATENATE("E006",$A243,4,$F$8),'TOTAL RECURSOS 2019'!$N:$N)</f>
        <v>0</v>
      </c>
    </row>
    <row r="244" spans="1:10" s="9" customFormat="1" ht="17.100000000000001" customHeight="1" x14ac:dyDescent="0.2">
      <c r="A244" s="26">
        <v>3900</v>
      </c>
      <c r="B244" s="19" t="s">
        <v>377</v>
      </c>
      <c r="C244" s="20">
        <f t="shared" ref="C244:J244" si="104">+C245+C248+C250+C252</f>
        <v>8350931</v>
      </c>
      <c r="D244" s="20">
        <f t="shared" si="104"/>
        <v>94158</v>
      </c>
      <c r="E244" s="20">
        <f t="shared" si="104"/>
        <v>207341</v>
      </c>
      <c r="F244" s="20">
        <f t="shared" si="104"/>
        <v>2794432</v>
      </c>
      <c r="G244" s="20">
        <f t="shared" si="104"/>
        <v>0</v>
      </c>
      <c r="H244" s="20">
        <f t="shared" si="104"/>
        <v>0</v>
      </c>
      <c r="I244" s="20">
        <f t="shared" si="104"/>
        <v>0</v>
      </c>
      <c r="J244" s="20">
        <f t="shared" si="104"/>
        <v>5255000</v>
      </c>
    </row>
    <row r="245" spans="1:10" ht="17.100000000000001" customHeight="1" x14ac:dyDescent="0.25">
      <c r="A245" s="27" t="s">
        <v>197</v>
      </c>
      <c r="B245" s="21" t="s">
        <v>378</v>
      </c>
      <c r="C245" s="22">
        <f t="shared" ref="C245:J245" si="105">+C246+C247</f>
        <v>105000</v>
      </c>
      <c r="D245" s="22">
        <f t="shared" si="105"/>
        <v>0</v>
      </c>
      <c r="E245" s="22">
        <f t="shared" si="105"/>
        <v>0</v>
      </c>
      <c r="F245" s="22">
        <f t="shared" si="105"/>
        <v>0</v>
      </c>
      <c r="G245" s="22">
        <f t="shared" si="105"/>
        <v>0</v>
      </c>
      <c r="H245" s="22">
        <f t="shared" si="105"/>
        <v>0</v>
      </c>
      <c r="I245" s="22">
        <f t="shared" si="105"/>
        <v>0</v>
      </c>
      <c r="J245" s="22">
        <f t="shared" si="105"/>
        <v>105000</v>
      </c>
    </row>
    <row r="246" spans="1:10" ht="17.100000000000001" customHeight="1" x14ac:dyDescent="0.25">
      <c r="A246" s="28" t="s">
        <v>111</v>
      </c>
      <c r="B246" s="21" t="s">
        <v>379</v>
      </c>
      <c r="C246" s="22">
        <f>+SUM(D246:J246)</f>
        <v>15000</v>
      </c>
      <c r="D246" s="22">
        <f>+SUMIF('TOTAL RECURSOS 2019'!$P:$P,CONCATENATE("O001",$A246,1,$F$8),'TOTAL RECURSOS 2019'!$N:$N)</f>
        <v>0</v>
      </c>
      <c r="E246" s="22">
        <f>+SUMIF('TOTAL RECURSOS 2019'!$P:$P,CONCATENATE("M001",$A246,1,$F$8),'TOTAL RECURSOS 2019'!$N:$N)</f>
        <v>0</v>
      </c>
      <c r="F246" s="22">
        <f>+SUMIF('TOTAL RECURSOS 2019'!$P:$P,CONCATENATE("E006",$A246,1,$F$8),'TOTAL RECURSOS 2019'!$N:$N)</f>
        <v>0</v>
      </c>
      <c r="G246" s="22">
        <f>+SUMIF('TOTAL RECURSOS 2019'!$P:$P,CONCATENATE("K024",$A246,1,$G$8),'TOTAL RECURSOS 2019'!$N:$N)</f>
        <v>0</v>
      </c>
      <c r="H246" s="22">
        <f>+SUMIF('TOTAL RECURSOS 2019'!$P:$P,CONCATENATE("O001",$A246,4,$F$8),'TOTAL RECURSOS 2019'!$N:$N)</f>
        <v>0</v>
      </c>
      <c r="I246" s="22">
        <f>+SUMIF('TOTAL RECURSOS 2019'!$P:$P,CONCATENATE("M001",$A246,4,$F$8),'TOTAL RECURSOS 2019'!$N:$N)</f>
        <v>0</v>
      </c>
      <c r="J246" s="22">
        <f>+SUMIF('TOTAL RECURSOS 2019'!$P:$P,CONCATENATE("E006",$A246,4,$F$8),'TOTAL RECURSOS 2019'!$N:$N)</f>
        <v>15000</v>
      </c>
    </row>
    <row r="247" spans="1:10" ht="17.100000000000001" customHeight="1" x14ac:dyDescent="0.25">
      <c r="A247" s="28" t="s">
        <v>71</v>
      </c>
      <c r="B247" s="21" t="s">
        <v>380</v>
      </c>
      <c r="C247" s="22">
        <f>+SUM(D247:J247)</f>
        <v>90000</v>
      </c>
      <c r="D247" s="22">
        <f>+SUMIF('TOTAL RECURSOS 2019'!$P:$P,CONCATENATE("O001",$A247,1,$F$8),'TOTAL RECURSOS 2019'!$N:$N)</f>
        <v>0</v>
      </c>
      <c r="E247" s="22">
        <f>+SUMIF('TOTAL RECURSOS 2019'!$P:$P,CONCATENATE("M001",$A247,1,$F$8),'TOTAL RECURSOS 2019'!$N:$N)</f>
        <v>0</v>
      </c>
      <c r="F247" s="22">
        <f>+SUMIF('TOTAL RECURSOS 2019'!$P:$P,CONCATENATE("E006",$A247,1,$F$8),'TOTAL RECURSOS 2019'!$N:$N)</f>
        <v>0</v>
      </c>
      <c r="G247" s="22">
        <f>+SUMIF('TOTAL RECURSOS 2019'!$P:$P,CONCATENATE("K024",$A247,1,$G$8),'TOTAL RECURSOS 2019'!$N:$N)</f>
        <v>0</v>
      </c>
      <c r="H247" s="22">
        <f>+SUMIF('TOTAL RECURSOS 2019'!$P:$P,CONCATENATE("O001",$A247,4,$F$8),'TOTAL RECURSOS 2019'!$N:$N)</f>
        <v>0</v>
      </c>
      <c r="I247" s="22">
        <f>+SUMIF('TOTAL RECURSOS 2019'!$P:$P,CONCATENATE("M001",$A247,4,$F$8),'TOTAL RECURSOS 2019'!$N:$N)</f>
        <v>0</v>
      </c>
      <c r="J247" s="22">
        <f>+SUMIF('TOTAL RECURSOS 2019'!$P:$P,CONCATENATE("E006",$A247,4,$F$8),'TOTAL RECURSOS 2019'!$N:$N)</f>
        <v>90000</v>
      </c>
    </row>
    <row r="248" spans="1:10" ht="17.100000000000001" customHeight="1" x14ac:dyDescent="0.25">
      <c r="A248" s="27" t="s">
        <v>198</v>
      </c>
      <c r="B248" s="21" t="s">
        <v>381</v>
      </c>
      <c r="C248" s="22">
        <f t="shared" ref="C248:J248" si="106">+C249</f>
        <v>250000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250000</v>
      </c>
    </row>
    <row r="249" spans="1:10" ht="17.100000000000001" customHeight="1" x14ac:dyDescent="0.25">
      <c r="A249" s="28" t="s">
        <v>112</v>
      </c>
      <c r="B249" s="21" t="s">
        <v>381</v>
      </c>
      <c r="C249" s="22">
        <f>+SUM(D249:J249)</f>
        <v>250000</v>
      </c>
      <c r="D249" s="22">
        <f>+SUMIF('TOTAL RECURSOS 2019'!$P:$P,CONCATENATE("O001",$A249,1,$F$8),'TOTAL RECURSOS 2019'!$N:$N)</f>
        <v>0</v>
      </c>
      <c r="E249" s="22">
        <f>+SUMIF('TOTAL RECURSOS 2019'!$P:$P,CONCATENATE("M001",$A249,1,$F$8),'TOTAL RECURSOS 2019'!$N:$N)</f>
        <v>0</v>
      </c>
      <c r="F249" s="22">
        <f>+SUMIF('TOTAL RECURSOS 2019'!$P:$P,CONCATENATE("E006",$A249,1,$F$8),'TOTAL RECURSOS 2019'!$N:$N)</f>
        <v>0</v>
      </c>
      <c r="G249" s="22">
        <f>+SUMIF('TOTAL RECURSOS 2019'!$P:$P,CONCATENATE("K024",$A249,1,$G$8),'TOTAL RECURSOS 2019'!$N:$N)</f>
        <v>0</v>
      </c>
      <c r="H249" s="22">
        <f>+SUMIF('TOTAL RECURSOS 2019'!$P:$P,CONCATENATE("O001",$A249,4,$F$8),'TOTAL RECURSOS 2019'!$N:$N)</f>
        <v>0</v>
      </c>
      <c r="I249" s="22">
        <f>+SUMIF('TOTAL RECURSOS 2019'!$P:$P,CONCATENATE("M001",$A249,4,$F$8),'TOTAL RECURSOS 2019'!$N:$N)</f>
        <v>0</v>
      </c>
      <c r="J249" s="22">
        <f>+SUMIF('TOTAL RECURSOS 2019'!$P:$P,CONCATENATE("E006",$A249,4,$F$8),'TOTAL RECURSOS 2019'!$N:$N)</f>
        <v>250000</v>
      </c>
    </row>
    <row r="250" spans="1:10" ht="17.100000000000001" customHeight="1" x14ac:dyDescent="0.25">
      <c r="A250" s="27" t="s">
        <v>199</v>
      </c>
      <c r="B250" s="21" t="s">
        <v>382</v>
      </c>
      <c r="C250" s="22">
        <f t="shared" ref="C250:J250" si="107">+C251</f>
        <v>4900000</v>
      </c>
      <c r="D250" s="22">
        <f t="shared" si="107"/>
        <v>0</v>
      </c>
      <c r="E250" s="22">
        <f t="shared" si="107"/>
        <v>0</v>
      </c>
      <c r="F250" s="22">
        <f t="shared" si="107"/>
        <v>0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4900000</v>
      </c>
    </row>
    <row r="251" spans="1:10" ht="17.100000000000001" customHeight="1" x14ac:dyDescent="0.25">
      <c r="A251" s="28" t="s">
        <v>113</v>
      </c>
      <c r="B251" s="21" t="s">
        <v>383</v>
      </c>
      <c r="C251" s="22">
        <f>+SUM(D251:J251)</f>
        <v>4900000</v>
      </c>
      <c r="D251" s="22">
        <f>+SUMIF('TOTAL RECURSOS 2019'!$P:$P,CONCATENATE("O001",$A251,1,$F$8),'TOTAL RECURSOS 2019'!$N:$N)</f>
        <v>0</v>
      </c>
      <c r="E251" s="22">
        <f>+SUMIF('TOTAL RECURSOS 2019'!$P:$P,CONCATENATE("M001",$A251,1,$F$8),'TOTAL RECURSOS 2019'!$N:$N)</f>
        <v>0</v>
      </c>
      <c r="F251" s="22">
        <f>+SUMIF('TOTAL RECURSOS 2019'!$P:$P,CONCATENATE("E006",$A251,1,$F$8),'TOTAL RECURSOS 2019'!$N:$N)</f>
        <v>0</v>
      </c>
      <c r="G251" s="22">
        <f>+SUMIF('TOTAL RECURSOS 2019'!$P:$P,CONCATENATE("K024",$A251,1,$G$8),'TOTAL RECURSOS 2019'!$N:$N)</f>
        <v>0</v>
      </c>
      <c r="H251" s="22">
        <f>+SUMIF('TOTAL RECURSOS 2019'!$P:$P,CONCATENATE("O001",$A251,4,$F$8),'TOTAL RECURSOS 2019'!$N:$N)</f>
        <v>0</v>
      </c>
      <c r="I251" s="22">
        <f>+SUMIF('TOTAL RECURSOS 2019'!$P:$P,CONCATENATE("M001",$A251,4,$F$8),'TOTAL RECURSOS 2019'!$N:$N)</f>
        <v>0</v>
      </c>
      <c r="J251" s="22">
        <f>+SUMIF('TOTAL RECURSOS 2019'!$P:$P,CONCATENATE("E006",$A251,4,$F$8),'TOTAL RECURSOS 2019'!$N:$N)</f>
        <v>4900000</v>
      </c>
    </row>
    <row r="252" spans="1:10" ht="17.100000000000001" customHeight="1" x14ac:dyDescent="0.25">
      <c r="A252" s="27" t="s">
        <v>200</v>
      </c>
      <c r="B252" s="21" t="s">
        <v>384</v>
      </c>
      <c r="C252" s="22">
        <f t="shared" ref="C252:J252" si="108">+C253</f>
        <v>3095931</v>
      </c>
      <c r="D252" s="22">
        <f t="shared" si="108"/>
        <v>94158</v>
      </c>
      <c r="E252" s="22">
        <f t="shared" si="108"/>
        <v>207341</v>
      </c>
      <c r="F252" s="22">
        <f t="shared" si="108"/>
        <v>2794432</v>
      </c>
      <c r="G252" s="22">
        <f t="shared" si="108"/>
        <v>0</v>
      </c>
      <c r="H252" s="22">
        <f t="shared" si="108"/>
        <v>0</v>
      </c>
      <c r="I252" s="22">
        <f t="shared" si="108"/>
        <v>0</v>
      </c>
      <c r="J252" s="22">
        <f t="shared" si="108"/>
        <v>0</v>
      </c>
    </row>
    <row r="253" spans="1:10" ht="17.100000000000001" customHeight="1" x14ac:dyDescent="0.25">
      <c r="A253" s="28" t="s">
        <v>22</v>
      </c>
      <c r="B253" s="21" t="s">
        <v>385</v>
      </c>
      <c r="C253" s="22">
        <f>+SUM(D253:J253)</f>
        <v>3095931</v>
      </c>
      <c r="D253" s="22">
        <f>+SUMIF('TOTAL RECURSOS 2019'!$P:$P,CONCATENATE("O001",$A253,1,$F$8),'TOTAL RECURSOS 2019'!$N:$N)</f>
        <v>94158</v>
      </c>
      <c r="E253" s="22">
        <f>+SUMIF('TOTAL RECURSOS 2019'!$P:$P,CONCATENATE("M001",$A253,1,$F$8),'TOTAL RECURSOS 2019'!$N:$N)</f>
        <v>207341</v>
      </c>
      <c r="F253" s="22">
        <f>+SUMIF('TOTAL RECURSOS 2019'!$P:$P,CONCATENATE("E006",$A253,1,$F$8),'TOTAL RECURSOS 2019'!$N:$N)</f>
        <v>2794432</v>
      </c>
      <c r="G253" s="22">
        <f>+SUMIF('TOTAL RECURSOS 2019'!$P:$P,CONCATENATE("K024",$A253,1,$G$8),'TOTAL RECURSOS 2019'!$N:$N)</f>
        <v>0</v>
      </c>
      <c r="H253" s="22">
        <f>+SUMIF('TOTAL RECURSOS 2019'!$P:$P,CONCATENATE("O001",$A253,4,$F$8),'TOTAL RECURSOS 2019'!$N:$N)</f>
        <v>0</v>
      </c>
      <c r="I253" s="22">
        <f>+SUMIF('TOTAL RECURSOS 2019'!$P:$P,CONCATENATE("M001",$A253,4,$F$8),'TOTAL RECURSOS 2019'!$N:$N)</f>
        <v>0</v>
      </c>
      <c r="J253" s="22">
        <f>+SUMIF('TOTAL RECURSOS 2019'!$P:$P,CONCATENATE("E006",$A253,4,$F$8),'TOTAL RECURSOS 2019'!$N:$N)</f>
        <v>0</v>
      </c>
    </row>
    <row r="254" spans="1:10" s="9" customFormat="1" ht="17.100000000000001" hidden="1" customHeight="1" x14ac:dyDescent="0.2">
      <c r="A254" s="23">
        <v>5000</v>
      </c>
      <c r="B254" s="24" t="s">
        <v>386</v>
      </c>
      <c r="C254" s="18">
        <f t="shared" ref="C254:J254" si="109">+C255</f>
        <v>0</v>
      </c>
      <c r="D254" s="18">
        <f t="shared" si="109"/>
        <v>0</v>
      </c>
      <c r="E254" s="18">
        <f t="shared" si="109"/>
        <v>0</v>
      </c>
      <c r="F254" s="18">
        <f t="shared" si="109"/>
        <v>0</v>
      </c>
      <c r="G254" s="18">
        <f t="shared" si="109"/>
        <v>0</v>
      </c>
      <c r="H254" s="18">
        <f t="shared" si="109"/>
        <v>0</v>
      </c>
      <c r="I254" s="18">
        <f t="shared" si="109"/>
        <v>0</v>
      </c>
      <c r="J254" s="18">
        <f t="shared" si="109"/>
        <v>0</v>
      </c>
    </row>
    <row r="255" spans="1:10" s="9" customFormat="1" ht="17.100000000000001" hidden="1" customHeight="1" x14ac:dyDescent="0.2">
      <c r="A255" s="26">
        <v>5300</v>
      </c>
      <c r="B255" s="19" t="s">
        <v>387</v>
      </c>
      <c r="C255" s="20">
        <f t="shared" ref="C255:J255" si="110">+C256+C258</f>
        <v>0</v>
      </c>
      <c r="D255" s="20">
        <f t="shared" si="110"/>
        <v>0</v>
      </c>
      <c r="E255" s="20">
        <f t="shared" si="110"/>
        <v>0</v>
      </c>
      <c r="F255" s="20">
        <f t="shared" si="110"/>
        <v>0</v>
      </c>
      <c r="G255" s="20">
        <f t="shared" si="110"/>
        <v>0</v>
      </c>
      <c r="H255" s="20">
        <f t="shared" si="110"/>
        <v>0</v>
      </c>
      <c r="I255" s="20">
        <f t="shared" si="110"/>
        <v>0</v>
      </c>
      <c r="J255" s="20">
        <f t="shared" si="110"/>
        <v>0</v>
      </c>
    </row>
    <row r="256" spans="1:10" ht="17.100000000000001" hidden="1" customHeight="1" x14ac:dyDescent="0.25">
      <c r="A256" s="27" t="s">
        <v>201</v>
      </c>
      <c r="B256" s="21" t="s">
        <v>388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46</v>
      </c>
      <c r="B257" s="21" t="s">
        <v>388</v>
      </c>
      <c r="C257" s="22">
        <f>+SUM(D257:J257)</f>
        <v>0</v>
      </c>
      <c r="D257" s="22">
        <f>+SUMIF('TOTAL RECURSOS 2019'!$P:$P,CONCATENATE("O001",$A257,1,$F$8),'TOTAL RECURSOS 2019'!$N:$N)</f>
        <v>0</v>
      </c>
      <c r="E257" s="22">
        <f>+SUMIF('TOTAL RECURSOS 2019'!$P:$P,CONCATENATE("M001",$A257,1,$F$8),'TOTAL RECURSOS 2019'!$N:$N)</f>
        <v>0</v>
      </c>
      <c r="F257" s="22">
        <f>+SUMIF('TOTAL RECURSOS 2019'!$P:$P,CONCATENATE("E006",$A257,1,$F$8),'TOTAL RECURSOS 2019'!$N:$N)</f>
        <v>0</v>
      </c>
      <c r="G257" s="22">
        <f>+SUMIF('TOTAL RECURSOS 2019'!$P:$P,CONCATENATE("K024",$A257,1,$G$8),'TOTAL RECURSOS 2019'!$N:$N)</f>
        <v>0</v>
      </c>
      <c r="H257" s="22">
        <f>+SUMIF('TOTAL RECURSOS 2019'!$P:$P,CONCATENATE("O001",$A257,4,$F$8),'TOTAL RECURSOS 2019'!$N:$N)</f>
        <v>0</v>
      </c>
      <c r="I257" s="22">
        <f>+SUMIF('TOTAL RECURSOS 2019'!$P:$P,CONCATENATE("M001",$A257,4,$F$8),'TOTAL RECURSOS 2019'!$N:$N)</f>
        <v>0</v>
      </c>
      <c r="J257" s="22">
        <f>+SUMIF('TOTAL RECURSOS 2019'!$P:$P,CONCATENATE("E006",$A257,4,$F$8),'TOTAL RECURSOS 2019'!$N:$N)</f>
        <v>0</v>
      </c>
    </row>
    <row r="258" spans="1:10" ht="17.100000000000001" hidden="1" customHeight="1" x14ac:dyDescent="0.25">
      <c r="A258" s="27" t="s">
        <v>202</v>
      </c>
      <c r="B258" s="21" t="s">
        <v>389</v>
      </c>
      <c r="C258" s="22">
        <f t="shared" ref="C258:J258" si="112">+C259</f>
        <v>0</v>
      </c>
      <c r="D258" s="22">
        <f t="shared" si="112"/>
        <v>0</v>
      </c>
      <c r="E258" s="22">
        <f t="shared" si="112"/>
        <v>0</v>
      </c>
      <c r="F258" s="22">
        <f t="shared" si="112"/>
        <v>0</v>
      </c>
      <c r="G258" s="22">
        <f t="shared" si="112"/>
        <v>0</v>
      </c>
      <c r="H258" s="22">
        <f t="shared" si="112"/>
        <v>0</v>
      </c>
      <c r="I258" s="22">
        <f t="shared" si="112"/>
        <v>0</v>
      </c>
      <c r="J258" s="22">
        <f t="shared" si="112"/>
        <v>0</v>
      </c>
    </row>
    <row r="259" spans="1:10" ht="17.100000000000001" hidden="1" customHeight="1" x14ac:dyDescent="0.25">
      <c r="A259" s="28" t="s">
        <v>47</v>
      </c>
      <c r="B259" s="21" t="s">
        <v>389</v>
      </c>
      <c r="C259" s="22">
        <f>+SUM(D259:J259)</f>
        <v>0</v>
      </c>
      <c r="D259" s="22">
        <f>+SUMIF('TOTAL RECURSOS 2019'!$P:$P,CONCATENATE("O001",$A259,1,$F$8),'TOTAL RECURSOS 2019'!$N:$N)</f>
        <v>0</v>
      </c>
      <c r="E259" s="22">
        <f>+SUMIF('TOTAL RECURSOS 2019'!$P:$P,CONCATENATE("M001",$A259,1,$F$8),'TOTAL RECURSOS 2019'!$N:$N)</f>
        <v>0</v>
      </c>
      <c r="F259" s="22">
        <f>+SUMIF('TOTAL RECURSOS 2019'!$P:$P,CONCATENATE("E006",$A259,1,$F$8),'TOTAL RECURSOS 2019'!$N:$N)</f>
        <v>0</v>
      </c>
      <c r="G259" s="22">
        <f>+SUMIF('TOTAL RECURSOS 2019'!$P:$P,CONCATENATE("K024",$A259,1,$G$8),'TOTAL RECURSOS 2019'!$N:$N)</f>
        <v>0</v>
      </c>
      <c r="H259" s="22">
        <f>+SUMIF('TOTAL RECURSOS 2019'!$P:$P,CONCATENATE("O001",$A259,4,$F$8),'TOTAL RECURSOS 2019'!$N:$N)</f>
        <v>0</v>
      </c>
      <c r="I259" s="22">
        <f>+SUMIF('TOTAL RECURSOS 2019'!$P:$P,CONCATENATE("M001",$A259,4,$F$8),'TOTAL RECURSOS 2019'!$N:$N)</f>
        <v>0</v>
      </c>
      <c r="J259" s="22">
        <f>+SUMIF('TOTAL RECURSOS 2019'!$P:$P,CONCATENATE("E006",$A259,4,$F$8),'TOTAL RECURSOS 2019'!$N:$N)</f>
        <v>0</v>
      </c>
    </row>
    <row r="260" spans="1:10" s="9" customFormat="1" ht="17.100000000000001" customHeight="1" x14ac:dyDescent="0.2">
      <c r="A260" s="23">
        <v>6000</v>
      </c>
      <c r="B260" s="24" t="s">
        <v>390</v>
      </c>
      <c r="C260" s="18">
        <f t="shared" ref="C260:J262" si="113">+C261</f>
        <v>0</v>
      </c>
      <c r="D260" s="18">
        <f t="shared" si="113"/>
        <v>0</v>
      </c>
      <c r="E260" s="18">
        <f t="shared" si="113"/>
        <v>0</v>
      </c>
      <c r="F260" s="18">
        <f t="shared" si="113"/>
        <v>0</v>
      </c>
      <c r="G260" s="18">
        <f t="shared" si="113"/>
        <v>0</v>
      </c>
      <c r="H260" s="18">
        <f t="shared" si="113"/>
        <v>0</v>
      </c>
      <c r="I260" s="18">
        <f t="shared" si="113"/>
        <v>0</v>
      </c>
      <c r="J260" s="18">
        <f t="shared" si="113"/>
        <v>0</v>
      </c>
    </row>
    <row r="261" spans="1:10" s="9" customFormat="1" ht="17.100000000000001" customHeight="1" x14ac:dyDescent="0.2">
      <c r="A261" s="26">
        <v>6200</v>
      </c>
      <c r="B261" s="19" t="s">
        <v>391</v>
      </c>
      <c r="C261" s="20">
        <f t="shared" si="113"/>
        <v>0</v>
      </c>
      <c r="D261" s="20">
        <f t="shared" si="113"/>
        <v>0</v>
      </c>
      <c r="E261" s="20">
        <f t="shared" si="113"/>
        <v>0</v>
      </c>
      <c r="F261" s="20">
        <f t="shared" si="113"/>
        <v>0</v>
      </c>
      <c r="G261" s="20">
        <f t="shared" si="113"/>
        <v>0</v>
      </c>
      <c r="H261" s="20">
        <f t="shared" si="113"/>
        <v>0</v>
      </c>
      <c r="I261" s="20">
        <f t="shared" si="113"/>
        <v>0</v>
      </c>
      <c r="J261" s="20">
        <f t="shared" si="113"/>
        <v>0</v>
      </c>
    </row>
    <row r="262" spans="1:10" ht="17.100000000000001" customHeight="1" x14ac:dyDescent="0.25">
      <c r="A262" s="27" t="s">
        <v>203</v>
      </c>
      <c r="B262" s="21" t="s">
        <v>392</v>
      </c>
      <c r="C262" s="22">
        <f t="shared" si="113"/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customHeight="1" x14ac:dyDescent="0.25">
      <c r="A263" s="28" t="s">
        <v>48</v>
      </c>
      <c r="B263" s="21" t="s">
        <v>393</v>
      </c>
      <c r="C263" s="22">
        <f>+SUM(D263:J263)</f>
        <v>0</v>
      </c>
      <c r="D263" s="22">
        <f>+SUMIF('TOTAL RECURSOS 2019'!$P:$P,CONCATENATE("O001",$A263,1,$F$8),'TOTAL RECURSOS 2019'!$N:$N)</f>
        <v>0</v>
      </c>
      <c r="E263" s="22">
        <f>+SUMIF('TOTAL RECURSOS 2019'!$P:$P,CONCATENATE("M001",$A263,1,$F$8),'TOTAL RECURSOS 2019'!$N:$N)</f>
        <v>0</v>
      </c>
      <c r="F263" s="22">
        <f>+SUMIF('TOTAL RECURSOS 2019'!$P:$P,CONCATENATE("E006",$A263,1,$F$8),'TOTAL RECURSOS 2019'!$N:$N)</f>
        <v>0</v>
      </c>
      <c r="G263" s="22">
        <f>+SUMIF('TOTAL RECURSOS 2019'!$P:$P,CONCATENATE("K028",$A263,1,$G$8),'TOTAL RECURSOS 2019'!$N:$N)</f>
        <v>0</v>
      </c>
      <c r="H263" s="22">
        <f>+SUMIF('TOTAL RECURSOS 2019'!$P:$P,CONCATENATE("O001",$A263,4,$F$8),'TOTAL RECURSOS 2019'!$N:$N)</f>
        <v>0</v>
      </c>
      <c r="I263" s="22">
        <f>+SUMIF('TOTAL RECURSOS 2019'!$P:$P,CONCATENATE("M001",$A263,4,$F$8),'TOTAL RECURSOS 2019'!$N:$N)</f>
        <v>0</v>
      </c>
      <c r="J263" s="22">
        <f>+SUMIF('TOTAL RECURSOS 2019'!$P:$P,CONCATENATE("E006",$A263,4,$F$8),'TOTAL RECURSOS 2019'!$N:$N)</f>
        <v>0</v>
      </c>
    </row>
    <row r="264" spans="1:10" s="9" customFormat="1" ht="17.100000000000001" customHeight="1" thickBot="1" x14ac:dyDescent="0.25">
      <c r="A264" s="11" t="s">
        <v>118</v>
      </c>
      <c r="B264" s="58"/>
      <c r="C264" s="25">
        <f t="shared" ref="C264:J264" si="114">+C10+C53+C136+C254+C260</f>
        <v>248890753</v>
      </c>
      <c r="D264" s="25">
        <f t="shared" si="114"/>
        <v>4106704</v>
      </c>
      <c r="E264" s="25">
        <f t="shared" si="114"/>
        <v>9714126</v>
      </c>
      <c r="F264" s="25">
        <f t="shared" si="114"/>
        <v>156941756</v>
      </c>
      <c r="G264" s="25">
        <f t="shared" si="114"/>
        <v>0</v>
      </c>
      <c r="H264" s="25">
        <f t="shared" si="114"/>
        <v>221500</v>
      </c>
      <c r="I264" s="25">
        <f t="shared" si="114"/>
        <v>3682577</v>
      </c>
      <c r="J264" s="25">
        <f t="shared" si="114"/>
        <v>74224090</v>
      </c>
    </row>
    <row r="266" spans="1:10" hidden="1" x14ac:dyDescent="0.25"/>
    <row r="267" spans="1:10" hidden="1" x14ac:dyDescent="0.25">
      <c r="A267" s="73" t="s">
        <v>413</v>
      </c>
      <c r="B267" s="74" t="s">
        <v>475</v>
      </c>
      <c r="C267"/>
    </row>
    <row r="268" spans="1:10" hidden="1" x14ac:dyDescent="0.25">
      <c r="A268" s="73" t="s">
        <v>410</v>
      </c>
      <c r="B268" s="74" t="s">
        <v>477</v>
      </c>
      <c r="C268"/>
    </row>
    <row r="269" spans="1:10" hidden="1" x14ac:dyDescent="0.25">
      <c r="A269" s="73" t="s">
        <v>403</v>
      </c>
      <c r="B269" s="74" t="s">
        <v>476</v>
      </c>
      <c r="C269"/>
    </row>
    <row r="270" spans="1:10" x14ac:dyDescent="0.25">
      <c r="B270"/>
      <c r="C270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9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8" width="0" style="8" hidden="1" customWidth="1"/>
    <col min="19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522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847379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14697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20128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232824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85637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29097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36311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14524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32983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39561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2989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2127730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89248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259418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56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180020</v>
      </c>
      <c r="O22" s="41"/>
      <c r="P22" s="8" t="str">
        <f t="shared" si="0"/>
        <v>O00133301100000000000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94158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2769524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37063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56855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456051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252754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86460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102351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40941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82818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100032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9330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5023087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295548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56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193971</v>
      </c>
      <c r="O37" s="41"/>
      <c r="P37" s="8" t="str">
        <f t="shared" si="0"/>
        <v>M00133301100000000000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22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207341</v>
      </c>
      <c r="O38" s="41"/>
      <c r="P38" s="8" t="str">
        <f t="shared" si="0"/>
        <v>M00139801100000000000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21107477</v>
      </c>
      <c r="O39" s="41"/>
      <c r="P39" s="8" t="str">
        <f t="shared" si="0"/>
        <v>E00611301100000000000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23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1844721</v>
      </c>
      <c r="O40" s="41"/>
      <c r="P40" s="8" t="str">
        <f t="shared" si="0"/>
        <v>E00612101100000000000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3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446751</v>
      </c>
      <c r="O41" s="41"/>
      <c r="P41" s="8" t="str">
        <f t="shared" si="0"/>
        <v>E00613101100000000000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610185</v>
      </c>
      <c r="O42" s="41"/>
      <c r="P42" s="8" t="str">
        <f t="shared" si="0"/>
        <v>E00613201100000000000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2059793</v>
      </c>
      <c r="O43" s="41"/>
      <c r="P43" s="8" t="str">
        <f t="shared" si="0"/>
        <v>E00613202100000000000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6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3133163</v>
      </c>
      <c r="O44" s="41"/>
      <c r="P44" s="8" t="str">
        <f t="shared" si="0"/>
        <v>E00614101100000000000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7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1067568</v>
      </c>
      <c r="O45" s="41"/>
      <c r="P45" s="8" t="str">
        <f t="shared" si="0"/>
        <v>E00614105100000000000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8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1098507</v>
      </c>
      <c r="O46" s="41"/>
      <c r="P46" s="8" t="str">
        <f t="shared" si="0"/>
        <v>E00614201100000000000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9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439403</v>
      </c>
      <c r="O47" s="41"/>
      <c r="P47" s="8" t="str">
        <f t="shared" si="0"/>
        <v>E00614301100000000000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445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759494</v>
      </c>
      <c r="O48" s="41"/>
      <c r="P48" s="8" t="str">
        <f t="shared" si="0"/>
        <v>E00614302100000000000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10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1346777</v>
      </c>
      <c r="O49" s="41"/>
      <c r="P49" s="8" t="str">
        <f t="shared" si="0"/>
        <v>E00614401100000000000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13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90364</v>
      </c>
      <c r="O50" s="41"/>
      <c r="P50" s="8" t="str">
        <f t="shared" si="0"/>
        <v>E00614405100000000000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14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62198896</v>
      </c>
      <c r="O51" s="41"/>
      <c r="P51" s="8" t="str">
        <f t="shared" si="0"/>
        <v>E00615402100000000000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1928735</v>
      </c>
      <c r="O52" s="41"/>
      <c r="P52" s="8" t="str">
        <f t="shared" si="0"/>
        <v>E00615403100000000000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28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3072283</v>
      </c>
      <c r="O53" s="41"/>
      <c r="P53" s="8" t="str">
        <f t="shared" si="0"/>
        <v>E00625101100000000000</v>
      </c>
      <c r="R53" s="8" t="str">
        <f t="shared" si="1"/>
        <v>2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17726364</v>
      </c>
      <c r="O54" s="41"/>
      <c r="P54" s="8" t="str">
        <f t="shared" si="0"/>
        <v>E00631101100000000000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8986951</v>
      </c>
      <c r="O55" s="41"/>
      <c r="P55" s="8" t="str">
        <f t="shared" si="0"/>
        <v>E00631201100000000000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465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429710</v>
      </c>
      <c r="O56" s="41"/>
      <c r="P56" s="8" t="str">
        <f t="shared" si="0"/>
        <v>E00631603100000000000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93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2355417</v>
      </c>
      <c r="O57" s="41"/>
      <c r="P57" s="8" t="str">
        <f t="shared" si="0"/>
        <v>E00632301100000000000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94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1740960</v>
      </c>
      <c r="O58" s="41"/>
      <c r="P58" s="8" t="str">
        <f t="shared" si="0"/>
        <v>E00632502100000000000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56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2376618</v>
      </c>
      <c r="O59" s="41"/>
      <c r="P59" s="8" t="str">
        <f t="shared" si="0"/>
        <v>E00633301100000000000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20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1843370</v>
      </c>
      <c r="O60" s="41"/>
      <c r="P60" s="8" t="str">
        <f t="shared" si="0"/>
        <v>E00633801100000000000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41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5399503</v>
      </c>
      <c r="O61" s="41"/>
      <c r="P61" s="8" t="str">
        <f t="shared" si="0"/>
        <v>E00635301100000000000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7168661</v>
      </c>
      <c r="O62" s="41"/>
      <c r="P62" s="8" t="str">
        <f t="shared" si="0"/>
        <v>E00635701100000000000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2560236</v>
      </c>
      <c r="O63" s="41"/>
      <c r="P63" s="8" t="str">
        <f t="shared" si="0"/>
        <v>E00635801100000000000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45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2355417</v>
      </c>
      <c r="O64" s="41"/>
      <c r="P64" s="8" t="str">
        <f t="shared" si="0"/>
        <v>E00635901100000000000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22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2794432</v>
      </c>
      <c r="O65" s="41"/>
      <c r="P65" s="8" t="str">
        <f t="shared" si="0"/>
        <v>E00639801100000000000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15901</v>
      </c>
      <c r="J66" s="1">
        <v>1</v>
      </c>
      <c r="K66" s="1">
        <v>4</v>
      </c>
      <c r="L66" s="1">
        <v>22</v>
      </c>
      <c r="M66" s="1" t="s">
        <v>400</v>
      </c>
      <c r="N66" s="42">
        <v>2552690</v>
      </c>
      <c r="O66" s="41"/>
      <c r="P66" s="8" t="str">
        <f t="shared" si="0"/>
        <v>E00615901400000000000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21101</v>
      </c>
      <c r="J67" s="1">
        <v>1</v>
      </c>
      <c r="K67" s="1">
        <v>4</v>
      </c>
      <c r="L67" s="1">
        <v>22</v>
      </c>
      <c r="M67" s="1" t="s">
        <v>400</v>
      </c>
      <c r="N67" s="42">
        <v>491900</v>
      </c>
      <c r="O67" s="41"/>
      <c r="P67" s="8" t="str">
        <f t="shared" si="0"/>
        <v>E00621101400000000000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21201</v>
      </c>
      <c r="J68" s="1">
        <v>1</v>
      </c>
      <c r="K68" s="1">
        <v>4</v>
      </c>
      <c r="L68" s="1">
        <v>22</v>
      </c>
      <c r="M68" s="1" t="s">
        <v>400</v>
      </c>
      <c r="N68" s="42">
        <v>201000</v>
      </c>
      <c r="O68" s="41"/>
      <c r="P68" s="8" t="str">
        <f t="shared" si="0"/>
        <v>E00621201400000000000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21401</v>
      </c>
      <c r="J69" s="1">
        <v>1</v>
      </c>
      <c r="K69" s="1">
        <v>4</v>
      </c>
      <c r="L69" s="1">
        <v>22</v>
      </c>
      <c r="M69" s="1" t="s">
        <v>400</v>
      </c>
      <c r="N69" s="42">
        <v>274600</v>
      </c>
      <c r="O69" s="41"/>
      <c r="P69" s="8" t="str">
        <f t="shared" si="0"/>
        <v>E00621401400000000000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21501</v>
      </c>
      <c r="J70" s="1">
        <v>1</v>
      </c>
      <c r="K70" s="1">
        <v>4</v>
      </c>
      <c r="L70" s="1">
        <v>22</v>
      </c>
      <c r="M70" s="1" t="s">
        <v>400</v>
      </c>
      <c r="N70" s="42">
        <v>55000</v>
      </c>
      <c r="O70" s="41"/>
      <c r="P70" s="8" t="str">
        <f t="shared" si="0"/>
        <v>E00621501400000000000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21502</v>
      </c>
      <c r="J71" s="1">
        <v>1</v>
      </c>
      <c r="K71" s="1">
        <v>4</v>
      </c>
      <c r="L71" s="1">
        <v>22</v>
      </c>
      <c r="M71" s="1" t="s">
        <v>400</v>
      </c>
      <c r="N71" s="42">
        <v>1030000</v>
      </c>
      <c r="O71" s="41"/>
      <c r="P71" s="8" t="str">
        <f t="shared" si="0"/>
        <v>E00621502400000000000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21601</v>
      </c>
      <c r="J72" s="1">
        <v>1</v>
      </c>
      <c r="K72" s="1">
        <v>4</v>
      </c>
      <c r="L72" s="1">
        <v>22</v>
      </c>
      <c r="M72" s="1" t="s">
        <v>400</v>
      </c>
      <c r="N72" s="42">
        <v>210000</v>
      </c>
      <c r="O72" s="41"/>
      <c r="P72" s="8" t="str">
        <f t="shared" ref="P72:P135" si="2">+CONCATENATE(H72,I72,K72,M72)</f>
        <v>E00621601400000000000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22103</v>
      </c>
      <c r="J73" s="1">
        <v>1</v>
      </c>
      <c r="K73" s="1">
        <v>4</v>
      </c>
      <c r="L73" s="1">
        <v>22</v>
      </c>
      <c r="M73" s="1" t="s">
        <v>400</v>
      </c>
      <c r="N73" s="42">
        <v>40000</v>
      </c>
      <c r="O73" s="41"/>
      <c r="P73" s="8" t="str">
        <f t="shared" si="2"/>
        <v>E00622103400000000000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22104</v>
      </c>
      <c r="J74" s="1">
        <v>1</v>
      </c>
      <c r="K74" s="1">
        <v>4</v>
      </c>
      <c r="L74" s="1">
        <v>22</v>
      </c>
      <c r="M74" s="1" t="s">
        <v>400</v>
      </c>
      <c r="N74" s="42">
        <v>287600</v>
      </c>
      <c r="O74" s="41"/>
      <c r="P74" s="8" t="str">
        <f t="shared" si="2"/>
        <v>E00622104400000000000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22106</v>
      </c>
      <c r="J75" s="1">
        <v>1</v>
      </c>
      <c r="K75" s="1">
        <v>4</v>
      </c>
      <c r="L75" s="1">
        <v>22</v>
      </c>
      <c r="M75" s="1" t="s">
        <v>400</v>
      </c>
      <c r="N75" s="42">
        <v>659200</v>
      </c>
      <c r="O75" s="41"/>
      <c r="P75" s="8" t="str">
        <f t="shared" si="2"/>
        <v>E00622106400000000000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22301</v>
      </c>
      <c r="J76" s="1">
        <v>1</v>
      </c>
      <c r="K76" s="1">
        <v>4</v>
      </c>
      <c r="L76" s="1">
        <v>22</v>
      </c>
      <c r="M76" s="1" t="s">
        <v>400</v>
      </c>
      <c r="N76" s="42">
        <v>31600</v>
      </c>
      <c r="O76" s="41"/>
      <c r="P76" s="8" t="str">
        <f t="shared" si="2"/>
        <v>E00622301400000000000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24101</v>
      </c>
      <c r="J77" s="1">
        <v>1</v>
      </c>
      <c r="K77" s="1">
        <v>4</v>
      </c>
      <c r="L77" s="1">
        <v>22</v>
      </c>
      <c r="M77" s="1" t="s">
        <v>400</v>
      </c>
      <c r="N77" s="42">
        <v>30000</v>
      </c>
      <c r="O77" s="41"/>
      <c r="P77" s="8" t="str">
        <f t="shared" si="2"/>
        <v>E00624101400000000000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24201</v>
      </c>
      <c r="J78" s="1">
        <v>1</v>
      </c>
      <c r="K78" s="1">
        <v>4</v>
      </c>
      <c r="L78" s="1">
        <v>22</v>
      </c>
      <c r="M78" s="1" t="s">
        <v>400</v>
      </c>
      <c r="N78" s="42">
        <v>100000</v>
      </c>
      <c r="O78" s="41"/>
      <c r="P78" s="8" t="str">
        <f t="shared" si="2"/>
        <v>E00624201400000000000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24301</v>
      </c>
      <c r="J79" s="1">
        <v>1</v>
      </c>
      <c r="K79" s="1">
        <v>4</v>
      </c>
      <c r="L79" s="1">
        <v>22</v>
      </c>
      <c r="M79" s="1" t="s">
        <v>400</v>
      </c>
      <c r="N79" s="42">
        <v>10000</v>
      </c>
      <c r="O79" s="41"/>
      <c r="P79" s="8" t="str">
        <f t="shared" si="2"/>
        <v>E00624301400000000000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24401</v>
      </c>
      <c r="J80" s="1">
        <v>1</v>
      </c>
      <c r="K80" s="1">
        <v>4</v>
      </c>
      <c r="L80" s="1">
        <v>22</v>
      </c>
      <c r="M80" s="1" t="s">
        <v>400</v>
      </c>
      <c r="N80" s="42">
        <v>25000</v>
      </c>
      <c r="O80" s="41"/>
      <c r="P80" s="8" t="str">
        <f t="shared" si="2"/>
        <v>E00624401400000000000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24501</v>
      </c>
      <c r="J81" s="1">
        <v>1</v>
      </c>
      <c r="K81" s="1">
        <v>4</v>
      </c>
      <c r="L81" s="1">
        <v>22</v>
      </c>
      <c r="M81" s="1" t="s">
        <v>400</v>
      </c>
      <c r="N81" s="42">
        <v>10000</v>
      </c>
      <c r="O81" s="41"/>
      <c r="P81" s="8" t="str">
        <f t="shared" si="2"/>
        <v>E00624501400000000000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24601</v>
      </c>
      <c r="J82" s="1">
        <v>1</v>
      </c>
      <c r="K82" s="1">
        <v>4</v>
      </c>
      <c r="L82" s="1">
        <v>22</v>
      </c>
      <c r="M82" s="1" t="s">
        <v>400</v>
      </c>
      <c r="N82" s="42">
        <v>3046000</v>
      </c>
      <c r="O82" s="41"/>
      <c r="P82" s="8" t="str">
        <f t="shared" si="2"/>
        <v>E00624601400000000000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24701</v>
      </c>
      <c r="J83" s="1">
        <v>1</v>
      </c>
      <c r="K83" s="1">
        <v>4</v>
      </c>
      <c r="L83" s="1">
        <v>22</v>
      </c>
      <c r="M83" s="1" t="s">
        <v>400</v>
      </c>
      <c r="N83" s="42">
        <v>1350000</v>
      </c>
      <c r="O83" s="41"/>
      <c r="P83" s="8" t="str">
        <f t="shared" si="2"/>
        <v>E00624701400000000000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24801</v>
      </c>
      <c r="J84" s="1">
        <v>1</v>
      </c>
      <c r="K84" s="1">
        <v>4</v>
      </c>
      <c r="L84" s="1">
        <v>22</v>
      </c>
      <c r="M84" s="1" t="s">
        <v>400</v>
      </c>
      <c r="N84" s="42">
        <v>255000</v>
      </c>
      <c r="O84" s="41"/>
      <c r="P84" s="8" t="str">
        <f t="shared" si="2"/>
        <v>E00624801400000000000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24901</v>
      </c>
      <c r="J85" s="1">
        <v>1</v>
      </c>
      <c r="K85" s="1">
        <v>4</v>
      </c>
      <c r="L85" s="1">
        <v>22</v>
      </c>
      <c r="M85" s="1" t="s">
        <v>400</v>
      </c>
      <c r="N85" s="42">
        <v>170000</v>
      </c>
      <c r="O85" s="41"/>
      <c r="P85" s="8" t="str">
        <f t="shared" si="2"/>
        <v>E00624901400000000000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25101</v>
      </c>
      <c r="J86" s="1">
        <v>1</v>
      </c>
      <c r="K86" s="1">
        <v>4</v>
      </c>
      <c r="L86" s="1">
        <v>22</v>
      </c>
      <c r="M86" s="1" t="s">
        <v>400</v>
      </c>
      <c r="N86" s="42">
        <v>709000</v>
      </c>
      <c r="O86" s="41"/>
      <c r="P86" s="8" t="str">
        <f t="shared" si="2"/>
        <v>E00625101400000000000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25301</v>
      </c>
      <c r="J87" s="1">
        <v>1</v>
      </c>
      <c r="K87" s="1">
        <v>4</v>
      </c>
      <c r="L87" s="1">
        <v>22</v>
      </c>
      <c r="M87" s="1" t="s">
        <v>400</v>
      </c>
      <c r="N87" s="42">
        <v>40000</v>
      </c>
      <c r="O87" s="41"/>
      <c r="P87" s="8" t="str">
        <f t="shared" si="2"/>
        <v>E00625301400000000000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25401</v>
      </c>
      <c r="J88" s="1">
        <v>1</v>
      </c>
      <c r="K88" s="1">
        <v>4</v>
      </c>
      <c r="L88" s="1">
        <v>22</v>
      </c>
      <c r="M88" s="1" t="s">
        <v>400</v>
      </c>
      <c r="N88" s="42">
        <v>199000</v>
      </c>
      <c r="O88" s="41"/>
      <c r="P88" s="8" t="str">
        <f t="shared" si="2"/>
        <v>E00625401400000000000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25501</v>
      </c>
      <c r="J89" s="1">
        <v>1</v>
      </c>
      <c r="K89" s="1">
        <v>4</v>
      </c>
      <c r="L89" s="1">
        <v>22</v>
      </c>
      <c r="M89" s="1" t="s">
        <v>400</v>
      </c>
      <c r="N89" s="42">
        <v>2060000</v>
      </c>
      <c r="O89" s="41"/>
      <c r="P89" s="8" t="str">
        <f t="shared" si="2"/>
        <v>E00625501400000000000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25901</v>
      </c>
      <c r="J90" s="1">
        <v>1</v>
      </c>
      <c r="K90" s="1">
        <v>4</v>
      </c>
      <c r="L90" s="1">
        <v>22</v>
      </c>
      <c r="M90" s="1" t="s">
        <v>400</v>
      </c>
      <c r="N90" s="42">
        <v>500000</v>
      </c>
      <c r="O90" s="41"/>
      <c r="P90" s="8" t="str">
        <f t="shared" si="2"/>
        <v>E00625901400000000000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26102</v>
      </c>
      <c r="J91" s="1">
        <v>1</v>
      </c>
      <c r="K91" s="1">
        <v>4</v>
      </c>
      <c r="L91" s="1">
        <v>22</v>
      </c>
      <c r="M91" s="1" t="s">
        <v>400</v>
      </c>
      <c r="N91" s="42">
        <v>1836000</v>
      </c>
      <c r="O91" s="41"/>
      <c r="P91" s="8" t="str">
        <f t="shared" si="2"/>
        <v>E00626102400000000000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26105</v>
      </c>
      <c r="J92" s="1">
        <v>1</v>
      </c>
      <c r="K92" s="1">
        <v>4</v>
      </c>
      <c r="L92" s="1">
        <v>22</v>
      </c>
      <c r="M92" s="1" t="s">
        <v>400</v>
      </c>
      <c r="N92" s="42">
        <v>550000</v>
      </c>
      <c r="O92" s="41"/>
      <c r="P92" s="8" t="str">
        <f t="shared" si="2"/>
        <v>E00626105400000000000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27101</v>
      </c>
      <c r="J93" s="1">
        <v>1</v>
      </c>
      <c r="K93" s="1">
        <v>4</v>
      </c>
      <c r="L93" s="1">
        <v>22</v>
      </c>
      <c r="M93" s="1" t="s">
        <v>400</v>
      </c>
      <c r="N93" s="42">
        <v>168000</v>
      </c>
      <c r="O93" s="41"/>
      <c r="P93" s="8" t="str">
        <f t="shared" si="2"/>
        <v>E00627101400000000000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27201</v>
      </c>
      <c r="J94" s="1">
        <v>1</v>
      </c>
      <c r="K94" s="1">
        <v>4</v>
      </c>
      <c r="L94" s="1">
        <v>22</v>
      </c>
      <c r="M94" s="1" t="s">
        <v>400</v>
      </c>
      <c r="N94" s="42">
        <v>437000</v>
      </c>
      <c r="O94" s="41"/>
      <c r="P94" s="8" t="str">
        <f t="shared" si="2"/>
        <v>E00627201400000000000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27501</v>
      </c>
      <c r="J95" s="1">
        <v>1</v>
      </c>
      <c r="K95" s="1">
        <v>4</v>
      </c>
      <c r="L95" s="1">
        <v>22</v>
      </c>
      <c r="M95" s="1" t="s">
        <v>400</v>
      </c>
      <c r="N95" s="42">
        <v>10000</v>
      </c>
      <c r="O95" s="41"/>
      <c r="P95" s="8" t="str">
        <f t="shared" si="2"/>
        <v>E00627501400000000000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29101</v>
      </c>
      <c r="J96" s="1">
        <v>1</v>
      </c>
      <c r="K96" s="1">
        <v>4</v>
      </c>
      <c r="L96" s="1">
        <v>22</v>
      </c>
      <c r="M96" s="1" t="s">
        <v>400</v>
      </c>
      <c r="N96" s="42">
        <v>445000</v>
      </c>
      <c r="O96" s="41"/>
      <c r="P96" s="8" t="str">
        <f t="shared" si="2"/>
        <v>E00629101400000000000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29201</v>
      </c>
      <c r="J97" s="1">
        <v>1</v>
      </c>
      <c r="K97" s="1">
        <v>4</v>
      </c>
      <c r="L97" s="1">
        <v>22</v>
      </c>
      <c r="M97" s="1" t="s">
        <v>400</v>
      </c>
      <c r="N97" s="42">
        <v>30000</v>
      </c>
      <c r="O97" s="41"/>
      <c r="P97" s="8" t="str">
        <f t="shared" si="2"/>
        <v>E00629201400000000000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29301</v>
      </c>
      <c r="J98" s="1">
        <v>1</v>
      </c>
      <c r="K98" s="1">
        <v>4</v>
      </c>
      <c r="L98" s="1">
        <v>22</v>
      </c>
      <c r="M98" s="1" t="s">
        <v>400</v>
      </c>
      <c r="N98" s="42">
        <v>10000</v>
      </c>
      <c r="O98" s="41"/>
      <c r="P98" s="8" t="str">
        <f t="shared" si="2"/>
        <v>E00629301400000000000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29401</v>
      </c>
      <c r="J99" s="1">
        <v>1</v>
      </c>
      <c r="K99" s="1">
        <v>4</v>
      </c>
      <c r="L99" s="1">
        <v>22</v>
      </c>
      <c r="M99" s="1" t="s">
        <v>400</v>
      </c>
      <c r="N99" s="42">
        <v>465000</v>
      </c>
      <c r="O99" s="41"/>
      <c r="P99" s="8" t="str">
        <f t="shared" si="2"/>
        <v>E00629401400000000000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29501</v>
      </c>
      <c r="J100" s="1">
        <v>1</v>
      </c>
      <c r="K100" s="1">
        <v>4</v>
      </c>
      <c r="L100" s="1">
        <v>22</v>
      </c>
      <c r="M100" s="1" t="s">
        <v>400</v>
      </c>
      <c r="N100" s="42">
        <v>1463000</v>
      </c>
      <c r="O100" s="41"/>
      <c r="P100" s="8" t="str">
        <f t="shared" si="2"/>
        <v>E00629501400000000000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29601</v>
      </c>
      <c r="J101" s="1">
        <v>1</v>
      </c>
      <c r="K101" s="1">
        <v>4</v>
      </c>
      <c r="L101" s="1">
        <v>22</v>
      </c>
      <c r="M101" s="1" t="s">
        <v>400</v>
      </c>
      <c r="N101" s="42">
        <v>1300000</v>
      </c>
      <c r="O101" s="41"/>
      <c r="P101" s="8" t="str">
        <f t="shared" si="2"/>
        <v>E00629601400000000000</v>
      </c>
      <c r="R101" s="8" t="str">
        <f t="shared" si="3"/>
        <v>2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29801</v>
      </c>
      <c r="J102" s="1">
        <v>1</v>
      </c>
      <c r="K102" s="1">
        <v>4</v>
      </c>
      <c r="L102" s="1">
        <v>22</v>
      </c>
      <c r="M102" s="1" t="s">
        <v>400</v>
      </c>
      <c r="N102" s="42">
        <v>1100000</v>
      </c>
      <c r="O102" s="41"/>
      <c r="P102" s="8" t="str">
        <f t="shared" si="2"/>
        <v>E00629801400000000000</v>
      </c>
      <c r="R102" s="8" t="str">
        <f t="shared" si="3"/>
        <v>2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29901</v>
      </c>
      <c r="J103" s="2">
        <v>1</v>
      </c>
      <c r="K103" s="2">
        <v>4</v>
      </c>
      <c r="L103" s="2">
        <v>22</v>
      </c>
      <c r="M103" s="2" t="s">
        <v>400</v>
      </c>
      <c r="N103" s="42">
        <v>150000</v>
      </c>
      <c r="O103" s="41"/>
      <c r="P103" s="8" t="str">
        <f t="shared" si="2"/>
        <v>E00629901400000000000</v>
      </c>
      <c r="R103" s="8" t="str">
        <f t="shared" si="3"/>
        <v>2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31301</v>
      </c>
      <c r="J104" s="2">
        <v>1</v>
      </c>
      <c r="K104" s="2">
        <v>4</v>
      </c>
      <c r="L104" s="2">
        <v>22</v>
      </c>
      <c r="M104" s="2" t="s">
        <v>400</v>
      </c>
      <c r="N104" s="38">
        <v>1400000</v>
      </c>
      <c r="O104" s="37"/>
      <c r="P104" s="8" t="str">
        <f t="shared" si="2"/>
        <v>E00631301400000000000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31401</v>
      </c>
      <c r="J105" s="2">
        <v>1</v>
      </c>
      <c r="K105" s="2">
        <v>4</v>
      </c>
      <c r="L105" s="2">
        <v>22</v>
      </c>
      <c r="M105" s="2" t="s">
        <v>400</v>
      </c>
      <c r="N105" s="38">
        <v>62800</v>
      </c>
      <c r="O105" s="37"/>
      <c r="P105" s="8" t="str">
        <f t="shared" si="2"/>
        <v>E00631401400000000000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31501</v>
      </c>
      <c r="J106" s="2">
        <v>1</v>
      </c>
      <c r="K106" s="2">
        <v>4</v>
      </c>
      <c r="L106" s="2">
        <v>22</v>
      </c>
      <c r="M106" s="2" t="s">
        <v>400</v>
      </c>
      <c r="N106" s="38">
        <v>120000</v>
      </c>
      <c r="O106" s="37"/>
      <c r="P106" s="8" t="str">
        <f t="shared" si="2"/>
        <v>E00631501400000000000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31701</v>
      </c>
      <c r="J107" s="2">
        <v>1</v>
      </c>
      <c r="K107" s="2">
        <v>4</v>
      </c>
      <c r="L107" s="2">
        <v>22</v>
      </c>
      <c r="M107" s="2" t="s">
        <v>400</v>
      </c>
      <c r="N107" s="38">
        <v>80000</v>
      </c>
      <c r="O107" s="37"/>
      <c r="P107" s="8" t="str">
        <f t="shared" si="2"/>
        <v>E00631701400000000000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31801</v>
      </c>
      <c r="J108" s="2">
        <v>1</v>
      </c>
      <c r="K108" s="2">
        <v>4</v>
      </c>
      <c r="L108" s="2">
        <v>22</v>
      </c>
      <c r="M108" s="2" t="s">
        <v>400</v>
      </c>
      <c r="N108" s="38">
        <v>200000</v>
      </c>
      <c r="O108" s="37"/>
      <c r="P108" s="8" t="str">
        <f t="shared" si="2"/>
        <v>E00631801400000000000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31902</v>
      </c>
      <c r="J109" s="2">
        <v>1</v>
      </c>
      <c r="K109" s="2">
        <v>4</v>
      </c>
      <c r="L109" s="2">
        <v>22</v>
      </c>
      <c r="M109" s="2" t="s">
        <v>400</v>
      </c>
      <c r="N109" s="38">
        <v>15000</v>
      </c>
      <c r="O109" s="37"/>
      <c r="P109" s="8" t="str">
        <f t="shared" si="2"/>
        <v>E00631902400000000000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32302</v>
      </c>
      <c r="J110" s="2">
        <v>1</v>
      </c>
      <c r="K110" s="2">
        <v>4</v>
      </c>
      <c r="L110" s="2">
        <v>22</v>
      </c>
      <c r="M110" s="2" t="s">
        <v>400</v>
      </c>
      <c r="N110" s="38">
        <v>94200</v>
      </c>
      <c r="O110" s="37"/>
      <c r="P110" s="8" t="str">
        <f t="shared" si="2"/>
        <v>E00632302400000000000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32503</v>
      </c>
      <c r="J111" s="2">
        <v>1</v>
      </c>
      <c r="K111" s="2">
        <v>4</v>
      </c>
      <c r="L111" s="2">
        <v>22</v>
      </c>
      <c r="M111" s="2" t="s">
        <v>400</v>
      </c>
      <c r="N111" s="38">
        <v>2500000</v>
      </c>
      <c r="O111" s="37"/>
      <c r="P111" s="8" t="str">
        <f t="shared" si="2"/>
        <v>E00632503400000000000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32701</v>
      </c>
      <c r="J112" s="2">
        <v>1</v>
      </c>
      <c r="K112" s="2">
        <v>4</v>
      </c>
      <c r="L112" s="2">
        <v>22</v>
      </c>
      <c r="M112" s="2" t="s">
        <v>400</v>
      </c>
      <c r="N112" s="38">
        <v>1385000</v>
      </c>
      <c r="O112" s="37"/>
      <c r="P112" s="8" t="str">
        <f t="shared" si="2"/>
        <v>E00632701400000000000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32903</v>
      </c>
      <c r="J113" s="2">
        <v>1</v>
      </c>
      <c r="K113" s="2">
        <v>4</v>
      </c>
      <c r="L113" s="2">
        <v>22</v>
      </c>
      <c r="M113" s="2" t="s">
        <v>400</v>
      </c>
      <c r="N113" s="38">
        <v>15000</v>
      </c>
      <c r="O113" s="37"/>
      <c r="P113" s="8" t="str">
        <f t="shared" si="2"/>
        <v>E00632903400000000000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33104</v>
      </c>
      <c r="J114" s="2">
        <v>1</v>
      </c>
      <c r="K114" s="2">
        <v>4</v>
      </c>
      <c r="L114" s="2">
        <v>22</v>
      </c>
      <c r="M114" s="2" t="s">
        <v>400</v>
      </c>
      <c r="N114" s="38">
        <v>13177700</v>
      </c>
      <c r="O114" s="37"/>
      <c r="P114" s="8" t="str">
        <f t="shared" si="2"/>
        <v>E00633104400000000000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33303</v>
      </c>
      <c r="J115" s="2">
        <v>1</v>
      </c>
      <c r="K115" s="2">
        <v>4</v>
      </c>
      <c r="L115" s="2">
        <v>22</v>
      </c>
      <c r="M115" s="2" t="s">
        <v>400</v>
      </c>
      <c r="N115" s="38">
        <v>470000</v>
      </c>
      <c r="O115" s="37"/>
      <c r="P115" s="8" t="str">
        <f t="shared" si="2"/>
        <v>E00633303400000000000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33401</v>
      </c>
      <c r="J116" s="2">
        <v>1</v>
      </c>
      <c r="K116" s="2">
        <v>4</v>
      </c>
      <c r="L116" s="2">
        <v>22</v>
      </c>
      <c r="M116" s="2" t="s">
        <v>400</v>
      </c>
      <c r="N116" s="38">
        <v>1654000</v>
      </c>
      <c r="O116" s="37"/>
      <c r="P116" s="8" t="str">
        <f t="shared" si="2"/>
        <v>E00633401400000000000</v>
      </c>
      <c r="R116" s="8" t="str">
        <f t="shared" si="3"/>
        <v>3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33501</v>
      </c>
      <c r="J117" s="2">
        <v>1</v>
      </c>
      <c r="K117" s="2">
        <v>4</v>
      </c>
      <c r="L117" s="2">
        <v>22</v>
      </c>
      <c r="M117" s="2" t="s">
        <v>400</v>
      </c>
      <c r="N117" s="38">
        <v>600000</v>
      </c>
      <c r="O117" s="37"/>
      <c r="P117" s="8" t="str">
        <f t="shared" si="2"/>
        <v>E00633501400000000000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33602</v>
      </c>
      <c r="J118" s="2">
        <v>1</v>
      </c>
      <c r="K118" s="2">
        <v>4</v>
      </c>
      <c r="L118" s="2">
        <v>22</v>
      </c>
      <c r="M118" s="2" t="s">
        <v>400</v>
      </c>
      <c r="N118" s="38">
        <v>648000</v>
      </c>
      <c r="O118" s="37"/>
      <c r="P118" s="8" t="str">
        <f t="shared" si="2"/>
        <v>E00633602400000000000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33604</v>
      </c>
      <c r="J119" s="2">
        <v>1</v>
      </c>
      <c r="K119" s="2">
        <v>4</v>
      </c>
      <c r="L119" s="2">
        <v>22</v>
      </c>
      <c r="M119" s="2" t="s">
        <v>400</v>
      </c>
      <c r="N119" s="38">
        <v>200000</v>
      </c>
      <c r="O119" s="37"/>
      <c r="P119" s="8" t="str">
        <f t="shared" si="2"/>
        <v>E00633604400000000000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33605</v>
      </c>
      <c r="J120" s="2">
        <v>1</v>
      </c>
      <c r="K120" s="2">
        <v>4</v>
      </c>
      <c r="L120" s="2">
        <v>22</v>
      </c>
      <c r="M120" s="2" t="s">
        <v>400</v>
      </c>
      <c r="N120" s="38">
        <v>345000</v>
      </c>
      <c r="O120" s="37"/>
      <c r="P120" s="8" t="str">
        <f t="shared" si="2"/>
        <v>E00633605400000000000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33901</v>
      </c>
      <c r="J121" s="2">
        <v>1</v>
      </c>
      <c r="K121" s="2">
        <v>4</v>
      </c>
      <c r="L121" s="2">
        <v>22</v>
      </c>
      <c r="M121" s="2" t="s">
        <v>400</v>
      </c>
      <c r="N121" s="38">
        <v>450000</v>
      </c>
      <c r="O121" s="37"/>
      <c r="P121" s="8" t="str">
        <f t="shared" si="2"/>
        <v>E00633901400000000000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33903</v>
      </c>
      <c r="J122" s="2">
        <v>1</v>
      </c>
      <c r="K122" s="2">
        <v>4</v>
      </c>
      <c r="L122" s="2">
        <v>22</v>
      </c>
      <c r="M122" s="2" t="s">
        <v>400</v>
      </c>
      <c r="N122" s="38">
        <v>25000</v>
      </c>
      <c r="O122" s="37"/>
      <c r="P122" s="8" t="str">
        <f t="shared" si="2"/>
        <v>E00633903400000000000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34501</v>
      </c>
      <c r="J123" s="2">
        <v>1</v>
      </c>
      <c r="K123" s="2">
        <v>4</v>
      </c>
      <c r="L123" s="2">
        <v>22</v>
      </c>
      <c r="M123" s="2" t="s">
        <v>400</v>
      </c>
      <c r="N123" s="38">
        <v>850000</v>
      </c>
      <c r="O123" s="37"/>
      <c r="P123" s="8" t="str">
        <f t="shared" si="2"/>
        <v>E00634501400000000000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34601</v>
      </c>
      <c r="J124" s="2">
        <v>1</v>
      </c>
      <c r="K124" s="2">
        <v>4</v>
      </c>
      <c r="L124" s="2">
        <v>22</v>
      </c>
      <c r="M124" s="2" t="s">
        <v>400</v>
      </c>
      <c r="N124" s="38">
        <v>70000</v>
      </c>
      <c r="O124" s="37"/>
      <c r="P124" s="8" t="str">
        <f t="shared" si="2"/>
        <v>E00634601400000000000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34701</v>
      </c>
      <c r="J125" s="2">
        <v>1</v>
      </c>
      <c r="K125" s="2">
        <v>4</v>
      </c>
      <c r="L125" s="2">
        <v>22</v>
      </c>
      <c r="M125" s="2" t="s">
        <v>400</v>
      </c>
      <c r="N125" s="38">
        <v>300000</v>
      </c>
      <c r="O125" s="37"/>
      <c r="P125" s="8" t="str">
        <f t="shared" si="2"/>
        <v>E00634701400000000000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35102</v>
      </c>
      <c r="J126" s="2">
        <v>1</v>
      </c>
      <c r="K126" s="2">
        <v>4</v>
      </c>
      <c r="L126" s="2">
        <v>22</v>
      </c>
      <c r="M126" s="2" t="s">
        <v>400</v>
      </c>
      <c r="N126" s="38">
        <v>2000000</v>
      </c>
      <c r="O126" s="37"/>
      <c r="P126" s="8" t="str">
        <f t="shared" si="2"/>
        <v>E00635102400000000000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35401</v>
      </c>
      <c r="J127" s="2">
        <v>1</v>
      </c>
      <c r="K127" s="2">
        <v>4</v>
      </c>
      <c r="L127" s="2">
        <v>22</v>
      </c>
      <c r="M127" s="2" t="s">
        <v>400</v>
      </c>
      <c r="N127" s="38">
        <v>7650000</v>
      </c>
      <c r="O127" s="37"/>
      <c r="P127" s="8" t="str">
        <f t="shared" si="2"/>
        <v>E00635401400000000000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35501</v>
      </c>
      <c r="J128" s="2">
        <v>1</v>
      </c>
      <c r="K128" s="2">
        <v>4</v>
      </c>
      <c r="L128" s="2">
        <v>22</v>
      </c>
      <c r="M128" s="2" t="s">
        <v>400</v>
      </c>
      <c r="N128" s="38">
        <v>300000</v>
      </c>
      <c r="O128" s="37"/>
      <c r="P128" s="8" t="str">
        <f t="shared" si="2"/>
        <v>E00635501400000000000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35701</v>
      </c>
      <c r="J129" s="2">
        <v>1</v>
      </c>
      <c r="K129" s="2">
        <v>4</v>
      </c>
      <c r="L129" s="2">
        <v>22</v>
      </c>
      <c r="M129" s="2" t="s">
        <v>400</v>
      </c>
      <c r="N129" s="38">
        <v>6250000</v>
      </c>
      <c r="O129" s="37"/>
      <c r="P129" s="8" t="str">
        <f t="shared" si="2"/>
        <v>E00635701400000000000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35801</v>
      </c>
      <c r="J130" s="2">
        <v>1</v>
      </c>
      <c r="K130" s="2">
        <v>4</v>
      </c>
      <c r="L130" s="2">
        <v>22</v>
      </c>
      <c r="M130" s="2" t="s">
        <v>400</v>
      </c>
      <c r="N130" s="38">
        <v>100000</v>
      </c>
      <c r="O130" s="37"/>
      <c r="P130" s="8" t="str">
        <f t="shared" si="2"/>
        <v>E00635801400000000000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37101</v>
      </c>
      <c r="J131" s="2">
        <v>1</v>
      </c>
      <c r="K131" s="2">
        <v>4</v>
      </c>
      <c r="L131" s="2">
        <v>22</v>
      </c>
      <c r="M131" s="2" t="s">
        <v>400</v>
      </c>
      <c r="N131" s="38">
        <v>250000</v>
      </c>
      <c r="O131" s="37"/>
      <c r="P131" s="8" t="str">
        <f t="shared" si="2"/>
        <v>E00637101400000000000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37104</v>
      </c>
      <c r="J132" s="2">
        <v>1</v>
      </c>
      <c r="K132" s="2">
        <v>4</v>
      </c>
      <c r="L132" s="2">
        <v>22</v>
      </c>
      <c r="M132" s="2" t="s">
        <v>400</v>
      </c>
      <c r="N132" s="38">
        <v>200000</v>
      </c>
      <c r="O132" s="37"/>
      <c r="P132" s="8" t="str">
        <f t="shared" si="2"/>
        <v>E00637104400000000000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37106</v>
      </c>
      <c r="J133" s="2">
        <v>1</v>
      </c>
      <c r="K133" s="2">
        <v>4</v>
      </c>
      <c r="L133" s="2">
        <v>22</v>
      </c>
      <c r="M133" s="2" t="s">
        <v>400</v>
      </c>
      <c r="N133" s="38">
        <v>700000</v>
      </c>
      <c r="O133" s="37"/>
      <c r="P133" s="8" t="str">
        <f t="shared" si="2"/>
        <v>E00637106400000000000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37201</v>
      </c>
      <c r="J134" s="2">
        <v>1</v>
      </c>
      <c r="K134" s="2">
        <v>4</v>
      </c>
      <c r="L134" s="2">
        <v>22</v>
      </c>
      <c r="M134" s="2" t="s">
        <v>400</v>
      </c>
      <c r="N134" s="38">
        <v>240000</v>
      </c>
      <c r="O134" s="37"/>
      <c r="P134" s="8" t="str">
        <f t="shared" si="2"/>
        <v>E00637201400000000000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37204</v>
      </c>
      <c r="J135" s="2">
        <v>1</v>
      </c>
      <c r="K135" s="2">
        <v>4</v>
      </c>
      <c r="L135" s="2">
        <v>22</v>
      </c>
      <c r="M135" s="2" t="s">
        <v>400</v>
      </c>
      <c r="N135" s="38">
        <v>482800</v>
      </c>
      <c r="O135" s="37"/>
      <c r="P135" s="8" t="str">
        <f t="shared" si="2"/>
        <v>E00637204400000000000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37206</v>
      </c>
      <c r="J136" s="2">
        <v>1</v>
      </c>
      <c r="K136" s="2">
        <v>4</v>
      </c>
      <c r="L136" s="2">
        <v>22</v>
      </c>
      <c r="M136" s="2" t="s">
        <v>400</v>
      </c>
      <c r="N136" s="38">
        <v>150000</v>
      </c>
      <c r="O136" s="37"/>
      <c r="P136" s="8" t="str">
        <f t="shared" ref="P136:P181" si="4">+CONCATENATE(H136,I136,K136,M136)</f>
        <v>E00637206400000000000</v>
      </c>
      <c r="R136" s="8" t="str">
        <f t="shared" ref="R136:R18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1150000</v>
      </c>
      <c r="O137" s="37"/>
      <c r="P137" s="8" t="str">
        <f t="shared" si="4"/>
        <v>E00637501400000000000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823000</v>
      </c>
      <c r="O138" s="37"/>
      <c r="P138" s="8" t="str">
        <f t="shared" si="4"/>
        <v>E00637504400000000000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37602</v>
      </c>
      <c r="J139" s="2">
        <v>1</v>
      </c>
      <c r="K139" s="2">
        <v>4</v>
      </c>
      <c r="L139" s="2">
        <v>22</v>
      </c>
      <c r="M139" s="2" t="s">
        <v>400</v>
      </c>
      <c r="N139" s="38">
        <v>600000</v>
      </c>
      <c r="O139" s="37"/>
      <c r="P139" s="8" t="str">
        <f t="shared" si="4"/>
        <v>E00637602400000000000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38201</v>
      </c>
      <c r="J140" s="2">
        <v>1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4"/>
        <v>E00638201400000000000</v>
      </c>
      <c r="R140" s="8" t="str">
        <f t="shared" si="5"/>
        <v>3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38301</v>
      </c>
      <c r="J141" s="2">
        <v>1</v>
      </c>
      <c r="K141" s="2">
        <v>4</v>
      </c>
      <c r="L141" s="2">
        <v>22</v>
      </c>
      <c r="M141" s="2" t="s">
        <v>400</v>
      </c>
      <c r="N141" s="38">
        <v>1000000</v>
      </c>
      <c r="O141" s="37"/>
      <c r="P141" s="8" t="str">
        <f t="shared" si="4"/>
        <v>E00638301400000000000</v>
      </c>
      <c r="R141" s="8" t="str">
        <f t="shared" si="5"/>
        <v>3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38401</v>
      </c>
      <c r="J142" s="2">
        <v>1</v>
      </c>
      <c r="K142" s="2">
        <v>4</v>
      </c>
      <c r="L142" s="2">
        <v>22</v>
      </c>
      <c r="M142" s="2" t="s">
        <v>400</v>
      </c>
      <c r="N142" s="38">
        <v>100000</v>
      </c>
      <c r="O142" s="37"/>
      <c r="P142" s="8" t="str">
        <f t="shared" si="4"/>
        <v>E00638401400000000000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39201</v>
      </c>
      <c r="J143" s="2">
        <v>1</v>
      </c>
      <c r="K143" s="2">
        <v>4</v>
      </c>
      <c r="L143" s="2">
        <v>22</v>
      </c>
      <c r="M143" s="2" t="s">
        <v>400</v>
      </c>
      <c r="N143" s="38">
        <v>15000</v>
      </c>
      <c r="O143" s="37"/>
      <c r="P143" s="8" t="str">
        <f t="shared" si="4"/>
        <v>E00639201400000000000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39202</v>
      </c>
      <c r="J144" s="2">
        <v>1</v>
      </c>
      <c r="K144" s="2">
        <v>4</v>
      </c>
      <c r="L144" s="2">
        <v>22</v>
      </c>
      <c r="M144" s="2" t="s">
        <v>400</v>
      </c>
      <c r="N144" s="38">
        <v>90000</v>
      </c>
      <c r="O144" s="37"/>
      <c r="P144" s="8" t="str">
        <f t="shared" si="4"/>
        <v>E00639202400000000000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39301</v>
      </c>
      <c r="J145" s="2">
        <v>1</v>
      </c>
      <c r="K145" s="2">
        <v>4</v>
      </c>
      <c r="L145" s="2">
        <v>22</v>
      </c>
      <c r="M145" s="2" t="s">
        <v>400</v>
      </c>
      <c r="N145" s="38">
        <v>250000</v>
      </c>
      <c r="O145" s="37"/>
      <c r="P145" s="8" t="str">
        <f t="shared" si="4"/>
        <v>E00639301400000000000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39401</v>
      </c>
      <c r="J146" s="2">
        <v>1</v>
      </c>
      <c r="K146" s="2">
        <v>4</v>
      </c>
      <c r="L146" s="2">
        <v>22</v>
      </c>
      <c r="M146" s="2" t="s">
        <v>400</v>
      </c>
      <c r="N146" s="38">
        <v>4900000</v>
      </c>
      <c r="O146" s="37"/>
      <c r="P146" s="8" t="str">
        <f t="shared" si="4"/>
        <v>E00639401400000000000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1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>
        <v>12101</v>
      </c>
      <c r="J147" s="2">
        <v>1</v>
      </c>
      <c r="K147" s="2">
        <v>4</v>
      </c>
      <c r="L147" s="2">
        <v>22</v>
      </c>
      <c r="M147" s="2" t="s">
        <v>400</v>
      </c>
      <c r="N147" s="38">
        <v>1218477</v>
      </c>
      <c r="O147" s="37"/>
      <c r="P147" s="8" t="str">
        <f t="shared" si="4"/>
        <v>M00112101400000000000</v>
      </c>
      <c r="R147" s="8" t="str">
        <f t="shared" si="5"/>
        <v>1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1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>
        <v>15901</v>
      </c>
      <c r="J148" s="2">
        <v>1</v>
      </c>
      <c r="K148" s="2">
        <v>4</v>
      </c>
      <c r="L148" s="2">
        <v>22</v>
      </c>
      <c r="M148" s="2" t="s">
        <v>400</v>
      </c>
      <c r="N148" s="38">
        <v>400000</v>
      </c>
      <c r="O148" s="37"/>
      <c r="P148" s="8" t="str">
        <f t="shared" si="4"/>
        <v>M00115901400000000000</v>
      </c>
      <c r="R148" s="8" t="str">
        <f t="shared" si="5"/>
        <v>1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1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>
        <v>21101</v>
      </c>
      <c r="J149" s="2">
        <v>1</v>
      </c>
      <c r="K149" s="2">
        <v>4</v>
      </c>
      <c r="L149" s="2">
        <v>22</v>
      </c>
      <c r="M149" s="2" t="s">
        <v>400</v>
      </c>
      <c r="N149" s="38">
        <v>16100</v>
      </c>
      <c r="O149" s="37"/>
      <c r="P149" s="8" t="str">
        <f t="shared" si="4"/>
        <v>M00121101400000000000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1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>
        <v>21201</v>
      </c>
      <c r="J150" s="2">
        <v>1</v>
      </c>
      <c r="K150" s="2">
        <v>4</v>
      </c>
      <c r="L150" s="2">
        <v>22</v>
      </c>
      <c r="M150" s="2" t="s">
        <v>400</v>
      </c>
      <c r="N150" s="38">
        <v>9000</v>
      </c>
      <c r="O150" s="37"/>
      <c r="P150" s="8" t="str">
        <f t="shared" si="4"/>
        <v>M00121201400000000000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21401</v>
      </c>
      <c r="J151" s="2">
        <v>1</v>
      </c>
      <c r="K151" s="2">
        <v>4</v>
      </c>
      <c r="L151" s="2">
        <v>22</v>
      </c>
      <c r="M151" s="2" t="s">
        <v>400</v>
      </c>
      <c r="N151" s="38">
        <v>5400</v>
      </c>
      <c r="O151" s="37"/>
      <c r="P151" s="8" t="str">
        <f t="shared" si="4"/>
        <v>M00121401400000000000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21501</v>
      </c>
      <c r="J152" s="2">
        <v>1</v>
      </c>
      <c r="K152" s="2">
        <v>4</v>
      </c>
      <c r="L152" s="2">
        <v>22</v>
      </c>
      <c r="M152" s="2" t="s">
        <v>400</v>
      </c>
      <c r="N152" s="38">
        <v>5000</v>
      </c>
      <c r="O152" s="37"/>
      <c r="P152" s="8" t="str">
        <f t="shared" si="4"/>
        <v>M00121501400000000000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22104</v>
      </c>
      <c r="J153" s="2">
        <v>1</v>
      </c>
      <c r="K153" s="2">
        <v>4</v>
      </c>
      <c r="L153" s="2">
        <v>22</v>
      </c>
      <c r="M153" s="2" t="s">
        <v>400</v>
      </c>
      <c r="N153" s="38">
        <v>100400</v>
      </c>
      <c r="O153" s="37"/>
      <c r="P153" s="8" t="str">
        <f t="shared" si="4"/>
        <v>M00122104400000000000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22106</v>
      </c>
      <c r="J154" s="2">
        <v>1</v>
      </c>
      <c r="K154" s="2">
        <v>4</v>
      </c>
      <c r="L154" s="2">
        <v>22</v>
      </c>
      <c r="M154" s="2" t="s">
        <v>400</v>
      </c>
      <c r="N154" s="38">
        <v>90800</v>
      </c>
      <c r="O154" s="37"/>
      <c r="P154" s="8" t="str">
        <f t="shared" si="4"/>
        <v>M00122106400000000000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22301</v>
      </c>
      <c r="J155" s="2">
        <v>1</v>
      </c>
      <c r="K155" s="2">
        <v>4</v>
      </c>
      <c r="L155" s="2">
        <v>22</v>
      </c>
      <c r="M155" s="2" t="s">
        <v>400</v>
      </c>
      <c r="N155" s="38">
        <v>8400</v>
      </c>
      <c r="O155" s="37"/>
      <c r="P155" s="8" t="str">
        <f t="shared" si="4"/>
        <v>M00122301400000000000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24601</v>
      </c>
      <c r="J156" s="2">
        <v>1</v>
      </c>
      <c r="K156" s="2">
        <v>4</v>
      </c>
      <c r="L156" s="2">
        <v>22</v>
      </c>
      <c r="M156" s="2" t="s">
        <v>400</v>
      </c>
      <c r="N156" s="38">
        <v>2000</v>
      </c>
      <c r="O156" s="37"/>
      <c r="P156" s="8" t="str">
        <f t="shared" si="4"/>
        <v>M00124601400000000000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25301</v>
      </c>
      <c r="J157" s="2">
        <v>1</v>
      </c>
      <c r="K157" s="2">
        <v>4</v>
      </c>
      <c r="L157" s="2">
        <v>22</v>
      </c>
      <c r="M157" s="2" t="s">
        <v>400</v>
      </c>
      <c r="N157" s="38">
        <v>80000</v>
      </c>
      <c r="O157" s="37"/>
      <c r="P157" s="8" t="str">
        <f t="shared" si="4"/>
        <v>M00125301400000000000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25401</v>
      </c>
      <c r="J158" s="2">
        <v>1</v>
      </c>
      <c r="K158" s="2">
        <v>4</v>
      </c>
      <c r="L158" s="2">
        <v>22</v>
      </c>
      <c r="M158" s="2" t="s">
        <v>400</v>
      </c>
      <c r="N158" s="38">
        <v>31000</v>
      </c>
      <c r="O158" s="37"/>
      <c r="P158" s="8" t="str">
        <f t="shared" si="4"/>
        <v>M00125401400000000000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26102</v>
      </c>
      <c r="J159" s="2">
        <v>1</v>
      </c>
      <c r="K159" s="2">
        <v>4</v>
      </c>
      <c r="L159" s="2">
        <v>22</v>
      </c>
      <c r="M159" s="2" t="s">
        <v>400</v>
      </c>
      <c r="N159" s="38">
        <v>4000</v>
      </c>
      <c r="O159" s="37"/>
      <c r="P159" s="8" t="str">
        <f t="shared" si="4"/>
        <v>M00126102400000000000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27101</v>
      </c>
      <c r="J160" s="2">
        <v>1</v>
      </c>
      <c r="K160" s="2">
        <v>4</v>
      </c>
      <c r="L160" s="2">
        <v>22</v>
      </c>
      <c r="M160" s="2" t="s">
        <v>400</v>
      </c>
      <c r="N160" s="38">
        <v>2000</v>
      </c>
      <c r="O160" s="37"/>
      <c r="P160" s="8" t="str">
        <f t="shared" si="4"/>
        <v>M00127101400000000000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27201</v>
      </c>
      <c r="J161" s="2">
        <v>1</v>
      </c>
      <c r="K161" s="2">
        <v>4</v>
      </c>
      <c r="L161" s="2">
        <v>22</v>
      </c>
      <c r="M161" s="2" t="s">
        <v>400</v>
      </c>
      <c r="N161" s="38">
        <v>3000</v>
      </c>
      <c r="O161" s="37"/>
      <c r="P161" s="8" t="str">
        <f t="shared" si="4"/>
        <v>M00127201400000000000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27301</v>
      </c>
      <c r="J162" s="2">
        <v>1</v>
      </c>
      <c r="K162" s="2">
        <v>4</v>
      </c>
      <c r="L162" s="2">
        <v>22</v>
      </c>
      <c r="M162" s="2" t="s">
        <v>400</v>
      </c>
      <c r="N162" s="38">
        <v>20000</v>
      </c>
      <c r="O162" s="37"/>
      <c r="P162" s="8" t="str">
        <f t="shared" si="4"/>
        <v>M00127301400000000000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29401</v>
      </c>
      <c r="J163" s="2">
        <v>1</v>
      </c>
      <c r="K163" s="2">
        <v>4</v>
      </c>
      <c r="L163" s="2">
        <v>22</v>
      </c>
      <c r="M163" s="2" t="s">
        <v>400</v>
      </c>
      <c r="N163" s="38">
        <v>10000</v>
      </c>
      <c r="O163" s="37"/>
      <c r="P163" s="8" t="str">
        <f t="shared" si="4"/>
        <v>M00129401400000000000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31401</v>
      </c>
      <c r="J164" s="2">
        <v>1</v>
      </c>
      <c r="K164" s="2">
        <v>4</v>
      </c>
      <c r="L164" s="2">
        <v>22</v>
      </c>
      <c r="M164" s="2" t="s">
        <v>400</v>
      </c>
      <c r="N164" s="38">
        <v>4800</v>
      </c>
      <c r="O164" s="37"/>
      <c r="P164" s="8" t="str">
        <f t="shared" si="4"/>
        <v>M00131401400000000000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1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>
        <v>32701</v>
      </c>
      <c r="J165" s="2">
        <v>1</v>
      </c>
      <c r="K165" s="2">
        <v>4</v>
      </c>
      <c r="L165" s="2">
        <v>22</v>
      </c>
      <c r="M165" s="2" t="s">
        <v>400</v>
      </c>
      <c r="N165" s="38">
        <v>30800</v>
      </c>
      <c r="O165" s="37"/>
      <c r="P165" s="8" t="str">
        <f t="shared" si="4"/>
        <v>M00132701400000000000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1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>
        <v>33104</v>
      </c>
      <c r="J166" s="2">
        <v>1</v>
      </c>
      <c r="K166" s="2">
        <v>4</v>
      </c>
      <c r="L166" s="2">
        <v>22</v>
      </c>
      <c r="M166" s="2" t="s">
        <v>400</v>
      </c>
      <c r="N166" s="38">
        <v>1051300</v>
      </c>
      <c r="O166" s="37"/>
      <c r="P166" s="8" t="str">
        <f t="shared" si="4"/>
        <v>M00133104400000000000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1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>
        <v>33401</v>
      </c>
      <c r="J167" s="2">
        <v>1</v>
      </c>
      <c r="K167" s="2">
        <v>4</v>
      </c>
      <c r="L167" s="2">
        <v>22</v>
      </c>
      <c r="M167" s="2" t="s">
        <v>400</v>
      </c>
      <c r="N167" s="38">
        <v>205000</v>
      </c>
      <c r="O167" s="37"/>
      <c r="P167" s="8" t="str">
        <f t="shared" si="4"/>
        <v>M00133401400000000000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1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>
        <v>33602</v>
      </c>
      <c r="J168" s="2">
        <v>1</v>
      </c>
      <c r="K168" s="2">
        <v>4</v>
      </c>
      <c r="L168" s="2">
        <v>22</v>
      </c>
      <c r="M168" s="2" t="s">
        <v>400</v>
      </c>
      <c r="N168" s="38">
        <v>2000</v>
      </c>
      <c r="O168" s="37"/>
      <c r="P168" s="8" t="str">
        <f t="shared" si="4"/>
        <v>M00133602400000000000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1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>
        <v>33604</v>
      </c>
      <c r="J169" s="2">
        <v>1</v>
      </c>
      <c r="K169" s="2">
        <v>4</v>
      </c>
      <c r="L169" s="2">
        <v>22</v>
      </c>
      <c r="M169" s="2" t="s">
        <v>400</v>
      </c>
      <c r="N169" s="38">
        <v>5000</v>
      </c>
      <c r="O169" s="37"/>
      <c r="P169" s="8" t="str">
        <f t="shared" si="4"/>
        <v>M00133604400000000000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1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>
        <v>34101</v>
      </c>
      <c r="J170" s="2">
        <v>1</v>
      </c>
      <c r="K170" s="2">
        <v>4</v>
      </c>
      <c r="L170" s="2">
        <v>22</v>
      </c>
      <c r="M170" s="2" t="s">
        <v>400</v>
      </c>
      <c r="N170" s="38">
        <v>315000</v>
      </c>
      <c r="O170" s="37"/>
      <c r="P170" s="8" t="str">
        <f t="shared" si="4"/>
        <v>M00134101400000000000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1</v>
      </c>
      <c r="E171" s="2" t="s">
        <v>412</v>
      </c>
      <c r="F171" s="2" t="s">
        <v>405</v>
      </c>
      <c r="G171" s="2" t="s">
        <v>411</v>
      </c>
      <c r="H171" s="2" t="s">
        <v>410</v>
      </c>
      <c r="I171" s="54">
        <v>37204</v>
      </c>
      <c r="J171" s="2">
        <v>1</v>
      </c>
      <c r="K171" s="2">
        <v>4</v>
      </c>
      <c r="L171" s="2">
        <v>22</v>
      </c>
      <c r="M171" s="2" t="s">
        <v>400</v>
      </c>
      <c r="N171" s="38">
        <v>30600</v>
      </c>
      <c r="O171" s="37"/>
      <c r="P171" s="8" t="str">
        <f t="shared" si="4"/>
        <v>M00137204400000000000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1</v>
      </c>
      <c r="E172" s="2" t="s">
        <v>412</v>
      </c>
      <c r="F172" s="2" t="s">
        <v>405</v>
      </c>
      <c r="G172" s="2" t="s">
        <v>411</v>
      </c>
      <c r="H172" s="2" t="s">
        <v>410</v>
      </c>
      <c r="I172" s="54">
        <v>37504</v>
      </c>
      <c r="J172" s="2">
        <v>1</v>
      </c>
      <c r="K172" s="2">
        <v>4</v>
      </c>
      <c r="L172" s="2">
        <v>22</v>
      </c>
      <c r="M172" s="2" t="s">
        <v>400</v>
      </c>
      <c r="N172" s="38">
        <v>32500</v>
      </c>
      <c r="O172" s="37"/>
      <c r="P172" s="8" t="str">
        <f t="shared" si="4"/>
        <v>M00137504400000000000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402</v>
      </c>
      <c r="D173" s="2" t="s">
        <v>408</v>
      </c>
      <c r="E173" s="2" t="s">
        <v>415</v>
      </c>
      <c r="F173" s="2" t="s">
        <v>405</v>
      </c>
      <c r="G173" s="2" t="s">
        <v>414</v>
      </c>
      <c r="H173" s="2" t="s">
        <v>413</v>
      </c>
      <c r="I173" s="54">
        <v>15901</v>
      </c>
      <c r="J173" s="2">
        <v>1</v>
      </c>
      <c r="K173" s="2">
        <v>4</v>
      </c>
      <c r="L173" s="2">
        <v>22</v>
      </c>
      <c r="M173" s="2" t="s">
        <v>400</v>
      </c>
      <c r="N173" s="38">
        <v>107000</v>
      </c>
      <c r="O173" s="37"/>
      <c r="P173" s="8" t="str">
        <f t="shared" si="4"/>
        <v>O00115901400000000000</v>
      </c>
      <c r="R173" s="8" t="str">
        <f t="shared" si="5"/>
        <v>1</v>
      </c>
    </row>
    <row r="174" spans="1:18" s="36" customFormat="1" ht="20.100000000000001" customHeight="1" x14ac:dyDescent="0.25">
      <c r="A174" s="40"/>
      <c r="B174" s="2" t="s">
        <v>409</v>
      </c>
      <c r="C174" s="2" t="s">
        <v>402</v>
      </c>
      <c r="D174" s="2" t="s">
        <v>408</v>
      </c>
      <c r="E174" s="2" t="s">
        <v>415</v>
      </c>
      <c r="F174" s="2" t="s">
        <v>405</v>
      </c>
      <c r="G174" s="2" t="s">
        <v>414</v>
      </c>
      <c r="H174" s="2" t="s">
        <v>413</v>
      </c>
      <c r="I174" s="54">
        <v>21101</v>
      </c>
      <c r="J174" s="2">
        <v>1</v>
      </c>
      <c r="K174" s="2">
        <v>4</v>
      </c>
      <c r="L174" s="2">
        <v>22</v>
      </c>
      <c r="M174" s="2" t="s">
        <v>400</v>
      </c>
      <c r="N174" s="38">
        <v>2000</v>
      </c>
      <c r="O174" s="37"/>
      <c r="P174" s="8" t="str">
        <f t="shared" si="4"/>
        <v>O00121101400000000000</v>
      </c>
      <c r="R174" s="8" t="str">
        <f t="shared" si="5"/>
        <v>2</v>
      </c>
    </row>
    <row r="175" spans="1:18" s="36" customFormat="1" ht="20.100000000000001" customHeight="1" x14ac:dyDescent="0.25">
      <c r="A175" s="40"/>
      <c r="B175" s="2" t="s">
        <v>409</v>
      </c>
      <c r="C175" s="2" t="s">
        <v>402</v>
      </c>
      <c r="D175" s="2" t="s">
        <v>408</v>
      </c>
      <c r="E175" s="2" t="s">
        <v>415</v>
      </c>
      <c r="F175" s="2" t="s">
        <v>405</v>
      </c>
      <c r="G175" s="2" t="s">
        <v>414</v>
      </c>
      <c r="H175" s="2" t="s">
        <v>413</v>
      </c>
      <c r="I175" s="54">
        <v>22104</v>
      </c>
      <c r="J175" s="2">
        <v>1</v>
      </c>
      <c r="K175" s="2">
        <v>4</v>
      </c>
      <c r="L175" s="2">
        <v>22</v>
      </c>
      <c r="M175" s="2" t="s">
        <v>400</v>
      </c>
      <c r="N175" s="38">
        <v>6000</v>
      </c>
      <c r="O175" s="37"/>
      <c r="P175" s="8" t="str">
        <f t="shared" si="4"/>
        <v>O00122104400000000000</v>
      </c>
      <c r="R175" s="8" t="str">
        <f t="shared" si="5"/>
        <v>2</v>
      </c>
    </row>
    <row r="176" spans="1:18" s="36" customFormat="1" ht="20.100000000000001" customHeight="1" x14ac:dyDescent="0.25">
      <c r="A176" s="40"/>
      <c r="B176" s="2" t="s">
        <v>409</v>
      </c>
      <c r="C176" s="2" t="s">
        <v>402</v>
      </c>
      <c r="D176" s="2" t="s">
        <v>408</v>
      </c>
      <c r="E176" s="2" t="s">
        <v>415</v>
      </c>
      <c r="F176" s="2" t="s">
        <v>405</v>
      </c>
      <c r="G176" s="2" t="s">
        <v>414</v>
      </c>
      <c r="H176" s="2" t="s">
        <v>413</v>
      </c>
      <c r="I176" s="54">
        <v>24601</v>
      </c>
      <c r="J176" s="2">
        <v>1</v>
      </c>
      <c r="K176" s="2">
        <v>4</v>
      </c>
      <c r="L176" s="2">
        <v>22</v>
      </c>
      <c r="M176" s="2" t="s">
        <v>400</v>
      </c>
      <c r="N176" s="38">
        <v>2000</v>
      </c>
      <c r="O176" s="37"/>
      <c r="P176" s="8" t="str">
        <f t="shared" si="4"/>
        <v>O00124601400000000000</v>
      </c>
      <c r="R176" s="8" t="str">
        <f t="shared" si="5"/>
        <v>2</v>
      </c>
    </row>
    <row r="177" spans="1:18" s="36" customFormat="1" ht="20.100000000000001" customHeight="1" x14ac:dyDescent="0.25">
      <c r="A177" s="40"/>
      <c r="B177" s="2" t="s">
        <v>409</v>
      </c>
      <c r="C177" s="2" t="s">
        <v>402</v>
      </c>
      <c r="D177" s="2" t="s">
        <v>408</v>
      </c>
      <c r="E177" s="2" t="s">
        <v>415</v>
      </c>
      <c r="F177" s="2" t="s">
        <v>405</v>
      </c>
      <c r="G177" s="2" t="s">
        <v>414</v>
      </c>
      <c r="H177" s="2" t="s">
        <v>413</v>
      </c>
      <c r="I177" s="54">
        <v>26102</v>
      </c>
      <c r="J177" s="2">
        <v>1</v>
      </c>
      <c r="K177" s="2">
        <v>4</v>
      </c>
      <c r="L177" s="2">
        <v>22</v>
      </c>
      <c r="M177" s="2" t="s">
        <v>400</v>
      </c>
      <c r="N177" s="38">
        <v>10000</v>
      </c>
      <c r="O177" s="37"/>
      <c r="P177" s="8" t="str">
        <f t="shared" si="4"/>
        <v>O00126102400000000000</v>
      </c>
      <c r="R177" s="8" t="str">
        <f t="shared" si="5"/>
        <v>2</v>
      </c>
    </row>
    <row r="178" spans="1:18" s="36" customFormat="1" ht="20.100000000000001" customHeight="1" x14ac:dyDescent="0.25">
      <c r="A178" s="40"/>
      <c r="B178" s="2" t="s">
        <v>409</v>
      </c>
      <c r="C178" s="2" t="s">
        <v>402</v>
      </c>
      <c r="D178" s="2" t="s">
        <v>408</v>
      </c>
      <c r="E178" s="2" t="s">
        <v>415</v>
      </c>
      <c r="F178" s="2" t="s">
        <v>405</v>
      </c>
      <c r="G178" s="2" t="s">
        <v>414</v>
      </c>
      <c r="H178" s="2" t="s">
        <v>413</v>
      </c>
      <c r="I178" s="54">
        <v>31401</v>
      </c>
      <c r="J178" s="2">
        <v>1</v>
      </c>
      <c r="K178" s="2">
        <v>4</v>
      </c>
      <c r="L178" s="2">
        <v>22</v>
      </c>
      <c r="M178" s="2" t="s">
        <v>400</v>
      </c>
      <c r="N178" s="38">
        <v>2400</v>
      </c>
      <c r="O178" s="37"/>
      <c r="P178" s="8" t="str">
        <f t="shared" si="4"/>
        <v>O00131401400000000000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402</v>
      </c>
      <c r="D179" s="2" t="s">
        <v>408</v>
      </c>
      <c r="E179" s="2" t="s">
        <v>415</v>
      </c>
      <c r="F179" s="2" t="s">
        <v>405</v>
      </c>
      <c r="G179" s="2" t="s">
        <v>414</v>
      </c>
      <c r="H179" s="2" t="s">
        <v>413</v>
      </c>
      <c r="I179" s="54">
        <v>33401</v>
      </c>
      <c r="J179" s="2">
        <v>1</v>
      </c>
      <c r="K179" s="2">
        <v>4</v>
      </c>
      <c r="L179" s="2">
        <v>22</v>
      </c>
      <c r="M179" s="2" t="s">
        <v>400</v>
      </c>
      <c r="N179" s="38">
        <v>31000</v>
      </c>
      <c r="O179" s="37"/>
      <c r="P179" s="8" t="str">
        <f t="shared" si="4"/>
        <v>O00133401400000000000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402</v>
      </c>
      <c r="D180" s="2" t="s">
        <v>408</v>
      </c>
      <c r="E180" s="2" t="s">
        <v>415</v>
      </c>
      <c r="F180" s="2" t="s">
        <v>405</v>
      </c>
      <c r="G180" s="2" t="s">
        <v>414</v>
      </c>
      <c r="H180" s="2" t="s">
        <v>413</v>
      </c>
      <c r="I180" s="54">
        <v>37204</v>
      </c>
      <c r="J180" s="2">
        <v>1</v>
      </c>
      <c r="K180" s="2">
        <v>4</v>
      </c>
      <c r="L180" s="2">
        <v>22</v>
      </c>
      <c r="M180" s="2" t="s">
        <v>400</v>
      </c>
      <c r="N180" s="38">
        <v>16600</v>
      </c>
      <c r="O180" s="37"/>
      <c r="P180" s="8" t="str">
        <f t="shared" si="4"/>
        <v>O00137204400000000000</v>
      </c>
      <c r="R180" s="8" t="str">
        <f t="shared" si="5"/>
        <v>3</v>
      </c>
    </row>
    <row r="181" spans="1:18" s="36" customFormat="1" ht="20.100000000000001" customHeight="1" thickBot="1" x14ac:dyDescent="0.3">
      <c r="A181" s="40"/>
      <c r="B181" s="2" t="s">
        <v>409</v>
      </c>
      <c r="C181" s="2" t="s">
        <v>402</v>
      </c>
      <c r="D181" s="2" t="s">
        <v>408</v>
      </c>
      <c r="E181" s="2" t="s">
        <v>415</v>
      </c>
      <c r="F181" s="2" t="s">
        <v>405</v>
      </c>
      <c r="G181" s="2" t="s">
        <v>414</v>
      </c>
      <c r="H181" s="2" t="s">
        <v>413</v>
      </c>
      <c r="I181" s="54">
        <v>37504</v>
      </c>
      <c r="J181" s="2">
        <v>1</v>
      </c>
      <c r="K181" s="2">
        <v>4</v>
      </c>
      <c r="L181" s="2">
        <v>22</v>
      </c>
      <c r="M181" s="2" t="s">
        <v>400</v>
      </c>
      <c r="N181" s="38">
        <v>44500</v>
      </c>
      <c r="O181" s="37"/>
      <c r="P181" s="8" t="str">
        <f t="shared" si="4"/>
        <v>O00137504400000000000</v>
      </c>
      <c r="R181" s="8" t="str">
        <f t="shared" si="5"/>
        <v>3</v>
      </c>
    </row>
    <row r="182" spans="1:18" ht="20.100000000000001" customHeight="1" thickBot="1" x14ac:dyDescent="0.3">
      <c r="A182" s="35"/>
      <c r="B182" s="3" t="s">
        <v>399</v>
      </c>
      <c r="C182" s="3"/>
      <c r="D182" s="3"/>
      <c r="E182" s="3"/>
      <c r="F182" s="3"/>
      <c r="G182" s="3"/>
      <c r="H182" s="3"/>
      <c r="I182" s="55"/>
      <c r="J182" s="3"/>
      <c r="K182" s="3"/>
      <c r="L182" s="3"/>
      <c r="M182" s="3"/>
      <c r="N182" s="34">
        <f>SUM(N8:N181)</f>
        <v>248890753</v>
      </c>
      <c r="O182" s="33"/>
      <c r="R182" s="8" t="str">
        <f t="shared" si="5"/>
        <v/>
      </c>
    </row>
    <row r="183" spans="1:18" x14ac:dyDescent="0.25">
      <c r="O183" s="31"/>
      <c r="R183" s="8" t="str">
        <f t="shared" si="5"/>
        <v/>
      </c>
    </row>
    <row r="184" spans="1:18" x14ac:dyDescent="0.25">
      <c r="N184" s="31">
        <f>+N182-'ORIGINAL 2019'!C264</f>
        <v>0</v>
      </c>
      <c r="O184" s="31"/>
      <c r="R184" s="8" t="str">
        <f t="shared" si="5"/>
        <v/>
      </c>
    </row>
    <row r="185" spans="1:18" x14ac:dyDescent="0.25">
      <c r="R185" s="8" t="str">
        <f t="shared" si="5"/>
        <v/>
      </c>
    </row>
    <row r="186" spans="1:18" x14ac:dyDescent="0.25">
      <c r="R186" s="8" t="str">
        <f t="shared" si="5"/>
        <v/>
      </c>
    </row>
    <row r="187" spans="1:18" x14ac:dyDescent="0.25">
      <c r="R187" s="8" t="str">
        <f t="shared" si="5"/>
        <v/>
      </c>
    </row>
    <row r="188" spans="1:18" x14ac:dyDescent="0.25">
      <c r="R188" s="8" t="str">
        <f t="shared" si="5"/>
        <v/>
      </c>
    </row>
    <row r="189" spans="1:18" x14ac:dyDescent="0.25">
      <c r="R189" s="8" t="str">
        <f t="shared" si="5"/>
        <v/>
      </c>
    </row>
  </sheetData>
  <autoFilter ref="R1:R190" xr:uid="{00000000-0009-0000-0000-00000D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7B0-99CB-432C-811A-D0DF2E8873F0}">
  <dimension ref="A1:J276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494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/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25">
      <c r="A7" s="85" t="s">
        <v>495</v>
      </c>
      <c r="B7" s="125"/>
      <c r="C7" s="128"/>
      <c r="D7" s="83" t="s">
        <v>478</v>
      </c>
      <c r="E7" s="83" t="s">
        <v>479</v>
      </c>
      <c r="F7" s="83" t="s">
        <v>480</v>
      </c>
      <c r="G7" s="56" t="s">
        <v>466</v>
      </c>
      <c r="H7" s="83" t="s">
        <v>478</v>
      </c>
      <c r="I7" s="83" t="s">
        <v>479</v>
      </c>
      <c r="J7" s="63" t="s">
        <v>480</v>
      </c>
    </row>
    <row r="8" spans="1:10" s="9" customFormat="1" ht="17.100000000000001" hidden="1" customHeight="1" thickBot="1" x14ac:dyDescent="0.3">
      <c r="A8" s="59" t="s">
        <v>117</v>
      </c>
      <c r="B8" s="126"/>
      <c r="C8" s="129"/>
      <c r="D8" s="83"/>
      <c r="E8" s="83"/>
      <c r="F8" s="79" t="s">
        <v>400</v>
      </c>
      <c r="G8" s="57" t="s">
        <v>467</v>
      </c>
      <c r="H8" s="78"/>
      <c r="I8" s="84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139052520</v>
      </c>
      <c r="D10" s="18">
        <f>+D11+D14+D19+D25+D39+D47</f>
        <v>4601815</v>
      </c>
      <c r="E10" s="18">
        <f t="shared" ref="E10:J10" si="0">+E11+E14+E19+E25++E39+E47</f>
        <v>11311883</v>
      </c>
      <c r="F10" s="18">
        <f t="shared" si="0"/>
        <v>118858685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2907148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29621932</v>
      </c>
      <c r="D11" s="20">
        <f t="shared" si="1"/>
        <v>1015233</v>
      </c>
      <c r="E11" s="20">
        <f t="shared" si="1"/>
        <v>3318128</v>
      </c>
      <c r="F11" s="20">
        <f t="shared" si="1"/>
        <v>25288571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29621932</v>
      </c>
      <c r="D12" s="22">
        <f t="shared" si="1"/>
        <v>1015233</v>
      </c>
      <c r="E12" s="22">
        <f t="shared" si="1"/>
        <v>3318128</v>
      </c>
      <c r="F12" s="22">
        <f t="shared" si="1"/>
        <v>25288571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29621932</v>
      </c>
      <c r="D13" s="22">
        <f>+SUMIF('TOTAL RECURSOS 2020'!$P:$P,CONCATENATE("O001",$A13,1,$F$8),'TOTAL RECURSOS 2020'!$N:$N)</f>
        <v>1015233</v>
      </c>
      <c r="E13" s="22">
        <f>+SUMIF('TOTAL RECURSOS 2020'!$P:$P,CONCATENATE("M001",$A13,1,$F$8),'TOTAL RECURSOS 2020'!$N:$N)</f>
        <v>3318128</v>
      </c>
      <c r="F13" s="22">
        <f>+SUMIF('TOTAL RECURSOS 2020'!$P:$P,CONCATENATE("E006",$A13,1,$F$8),'TOTAL RECURSOS 2020'!$N:$N)</f>
        <v>25288571</v>
      </c>
      <c r="G13" s="22">
        <f>+SUMIF('TOTAL RECURSOS 2020'!$P:$P,CONCATENATE("K024",$A13,1,$G$8),'TOTAL RECURSOS 2020'!$N:$N)</f>
        <v>0</v>
      </c>
      <c r="H13" s="22">
        <f>+SUMIF('TOTAL RECURSOS 2020'!$P:$P,CONCATENATE("O001",$A13,4,$F$8),'TOTAL RECURSOS 2020'!$N:$N)</f>
        <v>0</v>
      </c>
      <c r="I13" s="22">
        <f>+SUMIF('TOTAL RECURSOS 2020'!$P:$P,CONCATENATE("M001",$A13,4,$F$8),'TOTAL RECURSOS 2020'!$N:$N)</f>
        <v>0</v>
      </c>
      <c r="J13" s="22">
        <f>+SUMIF('TOTAL RECURSOS 2020'!$P:$P,CONCATENATE("E006",$A13,4,$F$8),'TOTAL RECURSOS 2020'!$N:$N)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810748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1844721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397511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2020'!$P:$P,CONCATENATE("O001",$A16,1,$F$8),'TOTAL RECURSOS 2020'!$N:$N)</f>
        <v>0</v>
      </c>
      <c r="E16" s="22">
        <f>+SUMIF('TOTAL RECURSOS 2020'!$P:$P,CONCATENATE("M001",$A16,1,$F$8),'TOTAL RECURSOS 2020'!$N:$N)</f>
        <v>0</v>
      </c>
      <c r="F16" s="22">
        <f>+SUMIF('TOTAL RECURSOS 2020'!$P:$P,CONCATENATE("E006",$A16,1,$F$8),'TOTAL RECURSOS 2020'!$N:$N)</f>
        <v>1844721</v>
      </c>
      <c r="G16" s="22">
        <f>+SUMIF('TOTAL RECURSOS 2020'!$P:$P,CONCATENATE("K024",$A16,1,$G$8),'TOTAL RECURSOS 2020'!$N:$N)</f>
        <v>0</v>
      </c>
      <c r="H16" s="22">
        <f>+SUMIF('TOTAL RECURSOS 2020'!$P:$P,CONCATENATE("O001",$A16,4,$F$8),'TOTAL RECURSOS 2020'!$N:$N)</f>
        <v>0</v>
      </c>
      <c r="I16" s="22">
        <f>+SUMIF('TOTAL RECURSOS 2020'!$P:$P,CONCATENATE("M001",$A16,4,$F$8),'TOTAL RECURSOS 2020'!$N:$N)</f>
        <v>821029</v>
      </c>
      <c r="J16" s="22">
        <f>+SUMIF('TOTAL RECURSOS 2020'!$P:$P,CONCATENATE("E006",$A16,4,$F$8),'TOTAL RECURSOS 2020'!$N:$N)</f>
        <v>397511</v>
      </c>
    </row>
    <row r="17" spans="1:10" ht="17.100000000000001" customHeight="1" x14ac:dyDescent="0.25">
      <c r="A17" s="27">
        <v>123</v>
      </c>
      <c r="B17" s="21" t="s">
        <v>491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492</v>
      </c>
      <c r="C18" s="22">
        <f>+SUM(D18:J18)</f>
        <v>513237</v>
      </c>
      <c r="D18" s="22">
        <f>+SUMIF('TOTAL RECURSOS 2020'!$P:$P,CONCATENATE("O001",$A18,1,$F$8),'TOTAL RECURSOS 2020'!$N:$N)</f>
        <v>0</v>
      </c>
      <c r="E18" s="22">
        <f>+SUMIF('TOTAL RECURSOS 2020'!$P:$P,CONCATENATE("M001",$A18,1,$F$8),'TOTAL RECURSOS 2020'!$N:$N)</f>
        <v>0</v>
      </c>
      <c r="F18" s="22">
        <f>+SUMIF('TOTAL RECURSOS 2020'!$P:$P,CONCATENATE("E006",$A18,1,$F$8),'TOTAL RECURSOS 2020'!$N:$N)</f>
        <v>0</v>
      </c>
      <c r="G18" s="22">
        <f>+SUMIF('TOTAL RECURSOS 2020'!$P:$P,CONCATENATE("K024",$A18,1,$G$8),'TOTAL RECURSOS 2020'!$N:$N)</f>
        <v>0</v>
      </c>
      <c r="H18" s="22">
        <f>+SUMIF('TOTAL RECURSOS 2020'!$P:$P,CONCATENATE("O001",$A18,4,$F$8),'TOTAL RECURSOS 2020'!$N:$N)</f>
        <v>0</v>
      </c>
      <c r="I18" s="22">
        <f>+SUMIF('TOTAL RECURSOS 2020'!$P:$P,CONCATENATE("M001",$A18,4,$F$8),'TOTAL RECURSOS 2020'!$N:$N)</f>
        <v>100000</v>
      </c>
      <c r="J18" s="22">
        <f>+SUMIF('TOTAL RECURSOS 2020'!$P:$P,CONCATENATE("E006",$A18,4,$F$8),'TOTAL RECURSOS 2020'!$N:$N)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4791377</v>
      </c>
      <c r="D19" s="20">
        <f t="shared" si="4"/>
        <v>322944</v>
      </c>
      <c r="E19" s="20">
        <f t="shared" si="4"/>
        <v>664664</v>
      </c>
      <c r="F19" s="20">
        <f t="shared" si="4"/>
        <v>3803769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675239</v>
      </c>
      <c r="D20" s="22">
        <f t="shared" si="5"/>
        <v>19907</v>
      </c>
      <c r="E20" s="22">
        <f t="shared" si="5"/>
        <v>50202</v>
      </c>
      <c r="F20" s="22">
        <f t="shared" si="5"/>
        <v>605130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675239</v>
      </c>
      <c r="D21" s="22">
        <f>+SUMIF('TOTAL RECURSOS 2020'!$P:$P,CONCATENATE("O001",$A21,1,$F$8),'TOTAL RECURSOS 2020'!$N:$N)</f>
        <v>19907</v>
      </c>
      <c r="E21" s="22">
        <f>+SUMIF('TOTAL RECURSOS 2020'!$P:$P,CONCATENATE("M001",$A21,1,$F$8),'TOTAL RECURSOS 2020'!$N:$N)</f>
        <v>50202</v>
      </c>
      <c r="F21" s="22">
        <f>+SUMIF('TOTAL RECURSOS 2020'!$P:$P,CONCATENATE("E006",$A21,1,$F$8),'TOTAL RECURSOS 2020'!$N:$N)</f>
        <v>605130</v>
      </c>
      <c r="G21" s="22">
        <f>+SUMIF('TOTAL RECURSOS 2020'!$P:$P,CONCATENATE("K024",$A21,1,$G$8),'TOTAL RECURSOS 2020'!$N:$N)</f>
        <v>0</v>
      </c>
      <c r="H21" s="22">
        <f>+SUMIF('TOTAL RECURSOS 2020'!$P:$P,CONCATENATE("O001",$A21,4,$F$8),'TOTAL RECURSOS 2020'!$N:$N)</f>
        <v>0</v>
      </c>
      <c r="I21" s="22">
        <f>+SUMIF('TOTAL RECURSOS 2020'!$P:$P,CONCATENATE("M001",$A21,4,$F$8),'TOTAL RECURSOS 2020'!$N:$N)</f>
        <v>0</v>
      </c>
      <c r="J21" s="22">
        <f>+SUMIF('TOTAL RECURSOS 2020'!$P:$P,CONCATENATE("E006",$A21,4,$F$8),'TOTAL RECURSOS 2020'!$N:$N)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4116138</v>
      </c>
      <c r="D22" s="22">
        <f t="shared" si="6"/>
        <v>303037</v>
      </c>
      <c r="E22" s="22">
        <f t="shared" si="6"/>
        <v>614462</v>
      </c>
      <c r="F22" s="22">
        <f t="shared" si="6"/>
        <v>3198639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823227</v>
      </c>
      <c r="D23" s="22">
        <f>+SUMIF('TOTAL RECURSOS 2020'!$P:$P,CONCATENATE("O001",$A23,1,$F$8),'TOTAL RECURSOS 2020'!$N:$N)</f>
        <v>24113</v>
      </c>
      <c r="E23" s="22">
        <f>+SUMIF('TOTAL RECURSOS 2020'!$P:$P,CONCATENATE("M001",$A23,1,$F$8),'TOTAL RECURSOS 2020'!$N:$N)</f>
        <v>68112</v>
      </c>
      <c r="F23" s="22">
        <f>+SUMIF('TOTAL RECURSOS 2020'!$P:$P,CONCATENATE("E006",$A23,1,$F$8),'TOTAL RECURSOS 2020'!$N:$N)</f>
        <v>731002</v>
      </c>
      <c r="G23" s="22">
        <f>+SUMIF('TOTAL RECURSOS 2020'!$P:$P,CONCATENATE("K024",$A23,1,$G$8),'TOTAL RECURSOS 2020'!$N:$N)</f>
        <v>0</v>
      </c>
      <c r="H23" s="22">
        <f>+SUMIF('TOTAL RECURSOS 2020'!$P:$P,CONCATENATE("O001",$A23,4,$F$8),'TOTAL RECURSOS 2020'!$N:$N)</f>
        <v>0</v>
      </c>
      <c r="I23" s="22">
        <f>+SUMIF('TOTAL RECURSOS 2020'!$P:$P,CONCATENATE("M001",$A23,4,$F$8),'TOTAL RECURSOS 2020'!$N:$N)</f>
        <v>0</v>
      </c>
      <c r="J23" s="22">
        <f>+SUMIF('TOTAL RECURSOS 2020'!$P:$P,CONCATENATE("E006",$A23,4,$F$8),'TOTAL RECURSOS 2020'!$N:$N)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3292911</v>
      </c>
      <c r="D24" s="22">
        <f>+SUMIF('TOTAL RECURSOS 2020'!$P:$P,CONCATENATE("O001",$A24,1,$F$8),'TOTAL RECURSOS 2020'!$N:$N)</f>
        <v>278924</v>
      </c>
      <c r="E24" s="22">
        <f>+SUMIF('TOTAL RECURSOS 2020'!$P:$P,CONCATENATE("M001",$A24,1,$F$8),'TOTAL RECURSOS 2020'!$N:$N)</f>
        <v>546350</v>
      </c>
      <c r="F24" s="22">
        <f>+SUMIF('TOTAL RECURSOS 2020'!$P:$P,CONCATENATE("E006",$A24,1,$F$8),'TOTAL RECURSOS 2020'!$N:$N)</f>
        <v>2467637</v>
      </c>
      <c r="G24" s="22">
        <f>+SUMIF('TOTAL RECURSOS 2020'!$P:$P,CONCATENATE("K024",$A24,1,$G$8),'TOTAL RECURSOS 2020'!$N:$N)</f>
        <v>0</v>
      </c>
      <c r="H24" s="22">
        <f>+SUMIF('TOTAL RECURSOS 2020'!$P:$P,CONCATENATE("O001",$A24,4,$F$8),'TOTAL RECURSOS 2020'!$N:$N)</f>
        <v>0</v>
      </c>
      <c r="I24" s="22">
        <f>+SUMIF('TOTAL RECURSOS 2020'!$P:$P,CONCATENATE("M001",$A24,4,$F$8),'TOTAL RECURSOS 2020'!$N:$N)</f>
        <v>0</v>
      </c>
      <c r="J24" s="22">
        <f>+SUMIF('TOTAL RECURSOS 2020'!$P:$P,CONCATENATE("E006",$A24,4,$F$8),'TOTAL RECURSOS 2020'!$N:$N)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10979155</v>
      </c>
      <c r="D25" s="20">
        <f t="shared" si="7"/>
        <v>302718</v>
      </c>
      <c r="E25" s="20">
        <f t="shared" si="7"/>
        <v>843123</v>
      </c>
      <c r="F25" s="20">
        <f t="shared" si="7"/>
        <v>9833314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5584678</v>
      </c>
      <c r="D26" s="22">
        <f t="shared" si="8"/>
        <v>137658</v>
      </c>
      <c r="E26" s="22">
        <f t="shared" si="8"/>
        <v>406989</v>
      </c>
      <c r="F26" s="22">
        <f t="shared" si="8"/>
        <v>5040031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4164916</v>
      </c>
      <c r="D27" s="22">
        <f>+SUMIF('TOTAL RECURSOS 2020'!$P:$P,CONCATENATE("O001",$A27,1,$F$8),'TOTAL RECURSOS 2020'!$N:$N)</f>
        <v>102741</v>
      </c>
      <c r="E27" s="22">
        <f>+SUMIF('TOTAL RECURSOS 2020'!$P:$P,CONCATENATE("M001",$A27,1,$F$8),'TOTAL RECURSOS 2020'!$N:$N)</f>
        <v>303236</v>
      </c>
      <c r="F27" s="22">
        <f>+SUMIF('TOTAL RECURSOS 2020'!$P:$P,CONCATENATE("E006",$A27,1,$F$8),'TOTAL RECURSOS 2020'!$N:$N)</f>
        <v>3758939</v>
      </c>
      <c r="G27" s="22">
        <f>+SUMIF('TOTAL RECURSOS 2020'!$P:$P,CONCATENATE("K024",$A27,1,$G$8),'TOTAL RECURSOS 2020'!$N:$N)</f>
        <v>0</v>
      </c>
      <c r="H27" s="22">
        <f>+SUMIF('TOTAL RECURSOS 2020'!$P:$P,CONCATENATE("O001",$A27,4,$F$8),'TOTAL RECURSOS 2020'!$N:$N)</f>
        <v>0</v>
      </c>
      <c r="I27" s="22">
        <f>+SUMIF('TOTAL RECURSOS 2020'!$P:$P,CONCATENATE("M001",$A27,4,$F$8),'TOTAL RECURSOS 2020'!$N:$N)</f>
        <v>0</v>
      </c>
      <c r="J27" s="22">
        <f>+SUMIF('TOTAL RECURSOS 2020'!$P:$P,CONCATENATE("E006",$A27,4,$F$8),'TOTAL RECURSOS 2020'!$N:$N)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1419762</v>
      </c>
      <c r="D28" s="22">
        <f>+SUMIF('TOTAL RECURSOS 2020'!$P:$P,CONCATENATE("O001",$A28,1,$F$8),'TOTAL RECURSOS 2020'!$N:$N)</f>
        <v>34917</v>
      </c>
      <c r="E28" s="22">
        <f>+SUMIF('TOTAL RECURSOS 2020'!$P:$P,CONCATENATE("M001",$A28,1,$F$8),'TOTAL RECURSOS 2020'!$N:$N)</f>
        <v>103753</v>
      </c>
      <c r="F28" s="22">
        <f>+SUMIF('TOTAL RECURSOS 2020'!$P:$P,CONCATENATE("E006",$A28,1,$F$8),'TOTAL RECURSOS 2020'!$N:$N)</f>
        <v>1281092</v>
      </c>
      <c r="G28" s="22">
        <f>+SUMIF('TOTAL RECURSOS 2020'!$P:$P,CONCATENATE("K024",$A28,1,$G$8),'TOTAL RECURSOS 2020'!$N:$N)</f>
        <v>0</v>
      </c>
      <c r="H28" s="22">
        <f>+SUMIF('TOTAL RECURSOS 2020'!$P:$P,CONCATENATE("O001",$A28,4,$F$8),'TOTAL RECURSOS 2020'!$N:$N)</f>
        <v>0</v>
      </c>
      <c r="I28" s="22">
        <f>+SUMIF('TOTAL RECURSOS 2020'!$P:$P,CONCATENATE("M001",$A28,4,$F$8),'TOTAL RECURSOS 2020'!$N:$N)</f>
        <v>0</v>
      </c>
      <c r="J28" s="22">
        <f>+SUMIF('TOTAL RECURSOS 2020'!$P:$P,CONCATENATE("E006",$A28,4,$F$8),'TOTAL RECURSOS 2020'!$N:$N)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1482117</v>
      </c>
      <c r="D29" s="22">
        <f t="shared" si="9"/>
        <v>43500</v>
      </c>
      <c r="E29" s="22">
        <f t="shared" si="9"/>
        <v>122616</v>
      </c>
      <c r="F29" s="22">
        <f t="shared" si="9"/>
        <v>1316001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1482117</v>
      </c>
      <c r="D30" s="22">
        <f>+SUMIF('TOTAL RECURSOS 2020'!$P:$P,CONCATENATE("O001",$A30,1,$F$8),'TOTAL RECURSOS 2020'!$N:$N)</f>
        <v>43500</v>
      </c>
      <c r="E30" s="22">
        <f>+SUMIF('TOTAL RECURSOS 2020'!$P:$P,CONCATENATE("M001",$A30,1,$F$8),'TOTAL RECURSOS 2020'!$N:$N)</f>
        <v>122616</v>
      </c>
      <c r="F30" s="22">
        <f>+SUMIF('TOTAL RECURSOS 2020'!$P:$P,CONCATENATE("E006",$A30,1,$F$8),'TOTAL RECURSOS 2020'!$N:$N)</f>
        <v>1316001</v>
      </c>
      <c r="G30" s="22">
        <f>+SUMIF('TOTAL RECURSOS 2020'!$P:$P,CONCATENATE("K024",$A30,1,$G$8),'TOTAL RECURSOS 2020'!$N:$N)</f>
        <v>0</v>
      </c>
      <c r="H30" s="22">
        <f>+SUMIF('TOTAL RECURSOS 2020'!$P:$P,CONCATENATE("O001",$A30,4,$F$8),'TOTAL RECURSOS 2020'!$N:$N)</f>
        <v>0</v>
      </c>
      <c r="I30" s="22">
        <f>+SUMIF('TOTAL RECURSOS 2020'!$P:$P,CONCATENATE("M001",$A30,4,$F$8),'TOTAL RECURSOS 2020'!$N:$N)</f>
        <v>0</v>
      </c>
      <c r="J30" s="22">
        <f>+SUMIF('TOTAL RECURSOS 2020'!$P:$P,CONCATENATE("E006",$A30,4,$F$8),'TOTAL RECURSOS 2020'!$N:$N)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1994955</v>
      </c>
      <c r="D31" s="22">
        <f t="shared" si="10"/>
        <v>70234</v>
      </c>
      <c r="E31" s="22">
        <f t="shared" si="10"/>
        <v>181711</v>
      </c>
      <c r="F31" s="22">
        <f t="shared" si="10"/>
        <v>1743010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592847</v>
      </c>
      <c r="D32" s="22">
        <f>+SUMIF('TOTAL RECURSOS 2020'!$P:$P,CONCATENATE("O001",$A32,1,$F$8),'TOTAL RECURSOS 2020'!$N:$N)</f>
        <v>17400</v>
      </c>
      <c r="E32" s="22">
        <f>+SUMIF('TOTAL RECURSOS 2020'!$P:$P,CONCATENATE("M001",$A32,1,$F$8),'TOTAL RECURSOS 2020'!$N:$N)</f>
        <v>49047</v>
      </c>
      <c r="F32" s="22">
        <f>+SUMIF('TOTAL RECURSOS 2020'!$P:$P,CONCATENATE("E006",$A32,1,$F$8),'TOTAL RECURSOS 2020'!$N:$N)</f>
        <v>526400</v>
      </c>
      <c r="G32" s="22">
        <f>+SUMIF('TOTAL RECURSOS 2020'!$P:$P,CONCATENATE("K024",$A32,1,$G$8),'TOTAL RECURSOS 2020'!$N:$N)</f>
        <v>0</v>
      </c>
      <c r="H32" s="22">
        <f>+SUMIF('TOTAL RECURSOS 2020'!$P:$P,CONCATENATE("O001",$A32,4,$F$8),'TOTAL RECURSOS 2020'!$N:$N)</f>
        <v>0</v>
      </c>
      <c r="I32" s="22">
        <f>+SUMIF('TOTAL RECURSOS 2020'!$P:$P,CONCATENATE("M001",$A32,4,$F$8),'TOTAL RECURSOS 2020'!$N:$N)</f>
        <v>0</v>
      </c>
      <c r="J32" s="22">
        <f>+SUMIF('TOTAL RECURSOS 2020'!$P:$P,CONCATENATE("E006",$A32,4,$F$8),'TOTAL RECURSOS 2020'!$N:$N)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1402108</v>
      </c>
      <c r="D33" s="22">
        <f>+SUMIF('TOTAL RECURSOS 2020'!$P:$P,CONCATENATE("O001",$A33,1,$F$8),'TOTAL RECURSOS 2020'!$N:$N)</f>
        <v>52834</v>
      </c>
      <c r="E33" s="22">
        <f>+SUMIF('TOTAL RECURSOS 2020'!$P:$P,CONCATENATE("M001",$A33,1,$F$8),'TOTAL RECURSOS 2020'!$N:$N)</f>
        <v>132664</v>
      </c>
      <c r="F33" s="22">
        <f>+SUMIF('TOTAL RECURSOS 2020'!$P:$P,CONCATENATE("E006",$A33,1,$F$8),'TOTAL RECURSOS 2020'!$N:$N)</f>
        <v>1216610</v>
      </c>
      <c r="G33" s="22">
        <f>+SUMIF('TOTAL RECURSOS 2020'!$P:$P,CONCATENATE("K024",$A33,1,$G$8),'TOTAL RECURSOS 2020'!$N:$N)</f>
        <v>0</v>
      </c>
      <c r="H33" s="22">
        <f>+SUMIF('TOTAL RECURSOS 2020'!$P:$P,CONCATENATE("O001",$A33,4,$F$8),'TOTAL RECURSOS 2020'!$N:$N)</f>
        <v>0</v>
      </c>
      <c r="I33" s="22">
        <f>+SUMIF('TOTAL RECURSOS 2020'!$P:$P,CONCATENATE("M001",$A33,4,$F$8),'TOTAL RECURSOS 2020'!$N:$N)</f>
        <v>0</v>
      </c>
      <c r="J33" s="22">
        <f>+SUMIF('TOTAL RECURSOS 2020'!$P:$P,CONCATENATE("E006",$A33,4,$F$8),'TOTAL RECURSOS 2020'!$N:$N)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1917405</v>
      </c>
      <c r="D34" s="22">
        <f t="shared" si="11"/>
        <v>51326</v>
      </c>
      <c r="E34" s="22">
        <f t="shared" si="11"/>
        <v>131807</v>
      </c>
      <c r="F34" s="22">
        <f t="shared" si="11"/>
        <v>1734272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1799994</v>
      </c>
      <c r="D35" s="22">
        <f>+SUMIF('TOTAL RECURSOS 2020'!$P:$P,CONCATENATE("O001",$A35,1,$F$8),'TOTAL RECURSOS 2020'!$N:$N)</f>
        <v>47908</v>
      </c>
      <c r="E35" s="22">
        <f>+SUMIF('TOTAL RECURSOS 2020'!$P:$P,CONCATENATE("M001",$A35,1,$F$8),'TOTAL RECURSOS 2020'!$N:$N)</f>
        <v>121139</v>
      </c>
      <c r="F35" s="22">
        <f>+SUMIF('TOTAL RECURSOS 2020'!$P:$P,CONCATENATE("E006",$A35,1,$F$8),'TOTAL RECURSOS 2020'!$N:$N)</f>
        <v>1630947</v>
      </c>
      <c r="G35" s="22">
        <f>+SUMIF('TOTAL RECURSOS 2020'!$P:$P,CONCATENATE("K024",$A35,1,$G$8),'TOTAL RECURSOS 2020'!$N:$N)</f>
        <v>0</v>
      </c>
      <c r="H35" s="22">
        <f>+SUMIF('TOTAL RECURSOS 2020'!$P:$P,CONCATENATE("O001",$A35,4,$F$8),'TOTAL RECURSOS 2020'!$N:$N)</f>
        <v>0</v>
      </c>
      <c r="I35" s="22">
        <f>+SUMIF('TOTAL RECURSOS 2020'!$P:$P,CONCATENATE("M001",$A35,4,$F$8),'TOTAL RECURSOS 2020'!$N:$N)</f>
        <v>0</v>
      </c>
      <c r="J35" s="22">
        <f>+SUMIF('TOTAL RECURSOS 2020'!$P:$P,CONCATENATE("E006",$A35,4,$F$8),'TOTAL RECURSOS 2020'!$N:$N)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2020'!$P:$P,CONCATENATE("O001",$A36,1,$F$8),'TOTAL RECURSOS 2020'!$N:$N)</f>
        <v>0</v>
      </c>
      <c r="E36" s="22">
        <f>+SUMIF('TOTAL RECURSOS 2020'!$P:$P,CONCATENATE("M001",$A36,1,$F$8),'TOTAL RECURSOS 2020'!$N:$N)</f>
        <v>0</v>
      </c>
      <c r="F36" s="22">
        <f>+SUMIF('TOTAL RECURSOS 2020'!$P:$P,CONCATENATE("E006",$A36,1,$F$8),'TOTAL RECURSOS 2020'!$N:$N)</f>
        <v>0</v>
      </c>
      <c r="G36" s="22">
        <f>+SUMIF('TOTAL RECURSOS 2020'!$P:$P,CONCATENATE("K024",$A36,1,$G$8),'TOTAL RECURSOS 2020'!$N:$N)</f>
        <v>0</v>
      </c>
      <c r="H36" s="22">
        <f>+SUMIF('TOTAL RECURSOS 2020'!$P:$P,CONCATENATE("O001",$A36,4,$F$8),'TOTAL RECURSOS 2020'!$N:$N)</f>
        <v>0</v>
      </c>
      <c r="I36" s="22">
        <f>+SUMIF('TOTAL RECURSOS 2020'!$P:$P,CONCATENATE("M001",$A36,4,$F$8),'TOTAL RECURSOS 2020'!$N:$N)</f>
        <v>0</v>
      </c>
      <c r="J36" s="22">
        <f>+SUMIF('TOTAL RECURSOS 2020'!$P:$P,CONCATENATE("E006",$A36,4,$F$8),'TOTAL RECURSOS 2020'!$N:$N)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2020'!$P:$P,CONCATENATE("O001",$A37,1,$F$8),'TOTAL RECURSOS 2020'!$N:$N)</f>
        <v>0</v>
      </c>
      <c r="E37" s="22">
        <f>+SUMIF('TOTAL RECURSOS 2020'!$P:$P,CONCATENATE("M001",$A37,1,$F$8),'TOTAL RECURSOS 2020'!$N:$N)</f>
        <v>0</v>
      </c>
      <c r="F37" s="22">
        <f>+SUMIF('TOTAL RECURSOS 2020'!$P:$P,CONCATENATE("E006",$A37,1,$F$8),'TOTAL RECURSOS 2020'!$N:$N)</f>
        <v>0</v>
      </c>
      <c r="G37" s="22">
        <f>+SUMIF('TOTAL RECURSOS 2020'!$P:$P,CONCATENATE("K024",$A37,1,$G$8),'TOTAL RECURSOS 2020'!$N:$N)</f>
        <v>0</v>
      </c>
      <c r="H37" s="22">
        <f>+SUMIF('TOTAL RECURSOS 2020'!$P:$P,CONCATENATE("O001",$A37,4,$F$8),'TOTAL RECURSOS 2020'!$N:$N)</f>
        <v>0</v>
      </c>
      <c r="I37" s="22">
        <f>+SUMIF('TOTAL RECURSOS 2020'!$P:$P,CONCATENATE("M001",$A37,4,$F$8),'TOTAL RECURSOS 2020'!$N:$N)</f>
        <v>0</v>
      </c>
      <c r="J37" s="22">
        <f>+SUMIF('TOTAL RECURSOS 2020'!$P:$P,CONCATENATE("E006",$A37,4,$F$8),'TOTAL RECURSOS 2020'!$N:$N)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2020'!$P:$P,CONCATENATE("O001",$A38,1,$F$8),'TOTAL RECURSOS 2020'!$N:$N)</f>
        <v>3418</v>
      </c>
      <c r="E38" s="22">
        <f>+SUMIF('TOTAL RECURSOS 2020'!$P:$P,CONCATENATE("M001",$A38,1,$F$8),'TOTAL RECURSOS 2020'!$N:$N)</f>
        <v>10668</v>
      </c>
      <c r="F38" s="22">
        <f>+SUMIF('TOTAL RECURSOS 2020'!$P:$P,CONCATENATE("E006",$A38,1,$F$8),'TOTAL RECURSOS 2020'!$N:$N)</f>
        <v>103325</v>
      </c>
      <c r="G38" s="22">
        <f>+SUMIF('TOTAL RECURSOS 2020'!$P:$P,CONCATENATE("K024",$A38,1,$G$8),'TOTAL RECURSOS 2020'!$N:$N)</f>
        <v>0</v>
      </c>
      <c r="H38" s="22">
        <f>+SUMIF('TOTAL RECURSOS 2020'!$P:$P,CONCATENATE("O001",$A38,4,$F$8),'TOTAL RECURSOS 2020'!$N:$N)</f>
        <v>0</v>
      </c>
      <c r="I38" s="22">
        <f>+SUMIF('TOTAL RECURSOS 2020'!$P:$P,CONCATENATE("M001",$A38,4,$F$8),'TOTAL RECURSOS 2020'!$N:$N)</f>
        <v>0</v>
      </c>
      <c r="J38" s="22">
        <f>+SUMIF('TOTAL RECURSOS 2020'!$P:$P,CONCATENATE("E006",$A38,4,$F$8),'TOTAL RECURSOS 2020'!$N:$N)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90083558</v>
      </c>
      <c r="D39" s="20">
        <f t="shared" ref="D39:J39" si="12">+D40+D43+D45</f>
        <v>2960920</v>
      </c>
      <c r="E39" s="20">
        <f t="shared" si="12"/>
        <v>6485968</v>
      </c>
      <c r="F39" s="20">
        <f t="shared" si="12"/>
        <v>78088310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87275470</v>
      </c>
      <c r="D40" s="22">
        <f t="shared" si="13"/>
        <v>2701192</v>
      </c>
      <c r="E40" s="22">
        <f t="shared" si="13"/>
        <v>6485968</v>
      </c>
      <c r="F40" s="22">
        <f t="shared" si="13"/>
        <v>78088310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84301749</v>
      </c>
      <c r="D41" s="22">
        <f>+SUMIF('TOTAL RECURSOS 2020'!$P:$P,CONCATENATE("O001",$A41,1,$F$8),'TOTAL RECURSOS 2020'!$N:$N)</f>
        <v>2586476</v>
      </c>
      <c r="E41" s="22">
        <f>+SUMIF('TOTAL RECURSOS 2020'!$P:$P,CONCATENATE("M001",$A41,1,$F$8),'TOTAL RECURSOS 2020'!$N:$N)</f>
        <v>6106082</v>
      </c>
      <c r="F41" s="22">
        <f>+SUMIF('TOTAL RECURSOS 2020'!$P:$P,CONCATENATE("E006",$A41,1,$F$8),'TOTAL RECURSOS 2020'!$N:$N)</f>
        <v>75609191</v>
      </c>
      <c r="G41" s="22">
        <f>+SUMIF('TOTAL RECURSOS 2020'!$P:$P,CONCATENATE("K024",$A41,1,$G$8),'TOTAL RECURSOS 2020'!$N:$N)</f>
        <v>0</v>
      </c>
      <c r="H41" s="22">
        <f>+SUMIF('TOTAL RECURSOS 2020'!$P:$P,CONCATENATE("O001",$A41,4,$F$8),'TOTAL RECURSOS 2020'!$N:$N)</f>
        <v>0</v>
      </c>
      <c r="I41" s="22">
        <f>+SUMIF('TOTAL RECURSOS 2020'!$P:$P,CONCATENATE("M001",$A41,4,$F$8),'TOTAL RECURSOS 2020'!$N:$N)</f>
        <v>0</v>
      </c>
      <c r="J41" s="22">
        <f>+SUMIF('TOTAL RECURSOS 2020'!$P:$P,CONCATENATE("E006",$A41,4,$F$8),'TOTAL RECURSOS 2020'!$N:$N)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2973721</v>
      </c>
      <c r="D42" s="22">
        <f>+SUMIF('TOTAL RECURSOS 2020'!$P:$P,CONCATENATE("O001",$A42,1,$F$8),'TOTAL RECURSOS 2020'!$N:$N)</f>
        <v>114716</v>
      </c>
      <c r="E42" s="22">
        <f>+SUMIF('TOTAL RECURSOS 2020'!$P:$P,CONCATENATE("M001",$A42,1,$F$8),'TOTAL RECURSOS 2020'!$N:$N)</f>
        <v>379886</v>
      </c>
      <c r="F42" s="22">
        <f>+SUMIF('TOTAL RECURSOS 2020'!$P:$P,CONCATENATE("E006",$A42,1,$F$8),'TOTAL RECURSOS 2020'!$N:$N)</f>
        <v>2479119</v>
      </c>
      <c r="G42" s="22">
        <f>+SUMIF('TOTAL RECURSOS 2020'!$P:$P,CONCATENATE("K024",$A42,1,$G$8),'TOTAL RECURSOS 2020'!$N:$N)</f>
        <v>0</v>
      </c>
      <c r="H42" s="22">
        <f>+SUMIF('TOTAL RECURSOS 2020'!$P:$P,CONCATENATE("O001",$A42,4,$F$8),'TOTAL RECURSOS 2020'!$N:$N)</f>
        <v>0</v>
      </c>
      <c r="I42" s="22">
        <f>+SUMIF('TOTAL RECURSOS 2020'!$P:$P,CONCATENATE("M001",$A42,4,$F$8),'TOTAL RECURSOS 2020'!$N:$N)</f>
        <v>0</v>
      </c>
      <c r="J42" s="22">
        <f>+SUMIF('TOTAL RECURSOS 2020'!$P:$P,CONCATENATE("E006",$A42,4,$F$8),'TOTAL RECURSOS 2020'!$N:$N)</f>
        <v>0</v>
      </c>
    </row>
    <row r="43" spans="1:10" ht="17.100000000000001" customHeight="1" x14ac:dyDescent="0.25">
      <c r="A43" s="27">
        <v>155</v>
      </c>
      <c r="B43" s="21" t="s">
        <v>493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493</v>
      </c>
      <c r="C44" s="22">
        <f>+SUM(D44:J44)</f>
        <v>1000000</v>
      </c>
      <c r="D44" s="22">
        <f>+SUMIF('TOTAL RECURSOS 2020'!$P:$P,CONCATENATE("O001",$A44,1,$F$8),'TOTAL RECURSOS 2020'!$N:$N)</f>
        <v>0</v>
      </c>
      <c r="E44" s="22">
        <f>+SUMIF('TOTAL RECURSOS 2020'!$P:$P,CONCATENATE("M001",$A44,1,$F$8),'TOTAL RECURSOS 2020'!$N:$N)</f>
        <v>0</v>
      </c>
      <c r="F44" s="22">
        <f>+SUMIF('TOTAL RECURSOS 2020'!$P:$P,CONCATENATE("E006",$A44,1,$F$8),'TOTAL RECURSOS 2020'!$N:$N)</f>
        <v>0</v>
      </c>
      <c r="G44" s="22">
        <f>+SUMIF('TOTAL RECURSOS 2020'!$P:$P,CONCATENATE("K024",$A44,1,$G$8),'TOTAL RECURSOS 2020'!$N:$N)</f>
        <v>0</v>
      </c>
      <c r="H44" s="22">
        <f>+SUMIF('TOTAL RECURSOS 2020'!$P:$P,CONCATENATE("O001",$A44,4,$F$8),'TOTAL RECURSOS 2020'!$N:$N)</f>
        <v>0</v>
      </c>
      <c r="I44" s="22">
        <f>+SUMIF('TOTAL RECURSOS 2020'!$P:$P,CONCATENATE("M001",$A44,4,$F$8),'TOTAL RECURSOS 2020'!$N:$N)</f>
        <v>250000</v>
      </c>
      <c r="J44" s="22">
        <f>+SUMIF('TOTAL RECURSOS 2020'!$P:$P,CONCATENATE("E006",$A44,4,$F$8),'TOTAL RECURSOS 2020'!$N:$N)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2020'!$P:$P,CONCATENATE("O001",$A46,1,$F$8),'TOTAL RECURSOS 2020'!$N:$N)</f>
        <v>259728</v>
      </c>
      <c r="E46" s="22">
        <f>+SUMIF('TOTAL RECURSOS 2020'!$P:$P,CONCATENATE("M001",$A46,1,$F$8),'TOTAL RECURSOS 2020'!$N:$N)</f>
        <v>0</v>
      </c>
      <c r="F46" s="22">
        <f>+SUMIF('TOTAL RECURSOS 2020'!$P:$P,CONCATENATE("E006",$A46,1,$F$8),'TOTAL RECURSOS 2020'!$N:$N)</f>
        <v>0</v>
      </c>
      <c r="G46" s="22">
        <f>+SUMIF('TOTAL RECURSOS 2020'!$P:$P,CONCATENATE("K024",$A46,1,$G$8),'TOTAL RECURSOS 2020'!$N:$N)</f>
        <v>0</v>
      </c>
      <c r="H46" s="22">
        <f>+SUMIF('TOTAL RECURSOS 2020'!$P:$P,CONCATENATE("O001",$A46,4,$F$8),'TOTAL RECURSOS 2020'!$N:$N)</f>
        <v>33660</v>
      </c>
      <c r="I46" s="22">
        <f>+SUMIF('TOTAL RECURSOS 2020'!$P:$P,CONCATENATE("M001",$A46,4,$F$8),'TOTAL RECURSOS 2020'!$N:$N)</f>
        <v>168300</v>
      </c>
      <c r="J46" s="22">
        <f>+SUMIF('TOTAL RECURSOS 2020'!$P:$P,CONCATENATE("E006",$A46,4,$F$8),'TOTAL RECURSOS 2020'!$N:$N)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2020'!$P:$P,CONCATENATE("O001",$A49,1,$F$8),'TOTAL RECURSOS 2020'!$N:$N)</f>
        <v>0</v>
      </c>
      <c r="E49" s="22">
        <f>+SUMIF('TOTAL RECURSOS 2020'!$P:$P,CONCATENATE("M001",$A49,1,$F$8),'TOTAL RECURSOS 2020'!$N:$N)</f>
        <v>0</v>
      </c>
      <c r="F49" s="22">
        <f>+SUMIF('TOTAL RECURSOS 2020'!$P:$P,CONCATENATE("E006",$A49,1,$F$8),'TOTAL RECURSOS 2020'!$N:$N)</f>
        <v>0</v>
      </c>
      <c r="G49" s="22">
        <f>+SUMIF('TOTAL RECURSOS 2020'!$P:$P,CONCATENATE("K024",$A49,1,$G$8),'TOTAL RECURSOS 2020'!$N:$N)</f>
        <v>0</v>
      </c>
      <c r="H49" s="22">
        <f>+SUMIF('TOTAL RECURSOS 2020'!$P:$P,CONCATENATE("O001",$A49,4,$F$8),'TOTAL RECURSOS 2020'!$N:$N)</f>
        <v>0</v>
      </c>
      <c r="I49" s="22">
        <f>+SUMIF('TOTAL RECURSOS 2020'!$P:$P,CONCATENATE("M001",$A49,4,$F$8),'TOTAL RECURSOS 2020'!$N:$N)</f>
        <v>0</v>
      </c>
      <c r="J49" s="22">
        <f>+SUMIF('TOTAL RECURSOS 2020'!$P:$P,CONCATENATE("E006",$A49,4,$F$8),'TOTAL RECURSOS 2020'!$N:$N)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2020'!$P:$P,CONCATENATE("O001",$A50,1,$F$8),'TOTAL RECURSOS 2020'!$N:$N)</f>
        <v>0</v>
      </c>
      <c r="E50" s="22">
        <f>+SUMIF('TOTAL RECURSOS 2020'!$P:$P,CONCATENATE("M001",$A50,1,$F$8),'TOTAL RECURSOS 2020'!$N:$N)</f>
        <v>0</v>
      </c>
      <c r="F50" s="22">
        <f>+SUMIF('TOTAL RECURSOS 2020'!$P:$P,CONCATENATE("E006",$A50,1,$F$8),'TOTAL RECURSOS 2020'!$N:$N)</f>
        <v>0</v>
      </c>
      <c r="G50" s="22">
        <f>+SUMIF('TOTAL RECURSOS 2020'!$P:$P,CONCATENATE("K024",$A50,1,$G$8),'TOTAL RECURSOS 2020'!$N:$N)</f>
        <v>0</v>
      </c>
      <c r="H50" s="22">
        <f>+SUMIF('TOTAL RECURSOS 2020'!$P:$P,CONCATENATE("O001",$A50,4,$F$8),'TOTAL RECURSOS 2020'!$N:$N)</f>
        <v>0</v>
      </c>
      <c r="I50" s="22">
        <f>+SUMIF('TOTAL RECURSOS 2020'!$P:$P,CONCATENATE("M001",$A50,4,$F$8),'TOTAL RECURSOS 2020'!$N:$N)</f>
        <v>0</v>
      </c>
      <c r="J50" s="22">
        <f>+SUMIF('TOTAL RECURSOS 2020'!$P:$P,CONCATENATE("E006",$A50,4,$F$8),'TOTAL RECURSOS 2020'!$N:$N)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2020'!$P:$P,CONCATENATE("O001",$A51,1,$F$8),'TOTAL RECURSOS 2020'!$N:$N)</f>
        <v>0</v>
      </c>
      <c r="E51" s="22">
        <f>+SUMIF('TOTAL RECURSOS 2020'!$P:$P,CONCATENATE("M001",$A51,1,$F$8),'TOTAL RECURSOS 2020'!$N:$N)</f>
        <v>0</v>
      </c>
      <c r="F51" s="22">
        <f>+SUMIF('TOTAL RECURSOS 2020'!$P:$P,CONCATENATE("E006",$A51,1,$F$8),'TOTAL RECURSOS 2020'!$N:$N)</f>
        <v>0</v>
      </c>
      <c r="G51" s="22">
        <f>+SUMIF('TOTAL RECURSOS 2020'!$P:$P,CONCATENATE("K024",$A51,1,$G$8),'TOTAL RECURSOS 2020'!$N:$N)</f>
        <v>0</v>
      </c>
      <c r="H51" s="22">
        <f>+SUMIF('TOTAL RECURSOS 2020'!$P:$P,CONCATENATE("O001",$A51,4,$F$8),'TOTAL RECURSOS 2020'!$N:$N)</f>
        <v>0</v>
      </c>
      <c r="I51" s="22">
        <f>+SUMIF('TOTAL RECURSOS 2020'!$P:$P,CONCATENATE("M001",$A51,4,$F$8),'TOTAL RECURSOS 2020'!$N:$N)</f>
        <v>0</v>
      </c>
      <c r="J51" s="22">
        <f>+SUMIF('TOTAL RECURSOS 2020'!$P:$P,CONCATENATE("E006",$A51,4,$F$8),'TOTAL RECURSOS 2020'!$N:$N)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2020'!$P:$P,CONCATENATE("O001",$A52,1,$F$8),'TOTAL RECURSOS 2020'!$N:$N)</f>
        <v>0</v>
      </c>
      <c r="E52" s="22">
        <f>+SUMIF('TOTAL RECURSOS 2020'!$P:$P,CONCATENATE("M001",$A52,1,$F$8),'TOTAL RECURSOS 2020'!$N:$N)</f>
        <v>0</v>
      </c>
      <c r="F52" s="22">
        <f>+SUMIF('TOTAL RECURSOS 2020'!$P:$P,CONCATENATE("E006",$A52,1,$F$8),'TOTAL RECURSOS 2020'!$N:$N)</f>
        <v>0</v>
      </c>
      <c r="G52" s="22">
        <f>+SUMIF('TOTAL RECURSOS 2020'!$P:$P,CONCATENATE("K024",$A52,1,$G$8),'TOTAL RECURSOS 2020'!$N:$N)</f>
        <v>0</v>
      </c>
      <c r="H52" s="22">
        <f>+SUMIF('TOTAL RECURSOS 2020'!$P:$P,CONCATENATE("O001",$A52,4,$F$8),'TOTAL RECURSOS 2020'!$N:$N)</f>
        <v>0</v>
      </c>
      <c r="I52" s="22">
        <f>+SUMIF('TOTAL RECURSOS 2020'!$P:$P,CONCATENATE("M001",$A52,4,$F$8),'TOTAL RECURSOS 2020'!$N:$N)</f>
        <v>0</v>
      </c>
      <c r="J52" s="22">
        <f>+SUMIF('TOTAL RECURSOS 2020'!$P:$P,CONCATENATE("E006",$A52,4,$F$8),'TOTAL RECURSOS 2020'!$N:$N)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2020'!$P:$P,CONCATENATE("O001",$A53,1,$F$8),'TOTAL RECURSOS 2020'!$N:$N)</f>
        <v>0</v>
      </c>
      <c r="E53" s="22">
        <f>+SUMIF('TOTAL RECURSOS 2020'!$P:$P,CONCATENATE("M001",$A53,1,$F$8),'TOTAL RECURSOS 2020'!$N:$N)</f>
        <v>0</v>
      </c>
      <c r="F53" s="22">
        <f>+SUMIF('TOTAL RECURSOS 2020'!$P:$P,CONCATENATE("E006",$A53,1,$F$8),'TOTAL RECURSOS 2020'!$N:$N)</f>
        <v>0</v>
      </c>
      <c r="G53" s="22">
        <f>+SUMIF('TOTAL RECURSOS 2020'!$P:$P,CONCATENATE("K024",$A53,1,$G$8),'TOTAL RECURSOS 2020'!$N:$N)</f>
        <v>0</v>
      </c>
      <c r="H53" s="22">
        <f>+SUMIF('TOTAL RECURSOS 2020'!$P:$P,CONCATENATE("O001",$A53,4,$F$8),'TOTAL RECURSOS 2020'!$N:$N)</f>
        <v>0</v>
      </c>
      <c r="I53" s="22">
        <f>+SUMIF('TOTAL RECURSOS 2020'!$P:$P,CONCATENATE("M001",$A53,4,$F$8),'TOTAL RECURSOS 2020'!$N:$N)</f>
        <v>0</v>
      </c>
      <c r="J53" s="22">
        <f>+SUMIF('TOTAL RECURSOS 2020'!$P:$P,CONCATENATE("E006",$A53,4,$F$8),'TOTAL RECURSOS 2020'!$N:$N)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2020'!$P:$P,CONCATENATE("O001",$A54,1,$F$8),'TOTAL RECURSOS 2020'!$N:$N)</f>
        <v>0</v>
      </c>
      <c r="E54" s="22">
        <f>+SUMIF('TOTAL RECURSOS 2020'!$P:$P,CONCATENATE("M001",$A54,1,$F$8),'TOTAL RECURSOS 2020'!$N:$N)</f>
        <v>0</v>
      </c>
      <c r="F54" s="22">
        <f>+SUMIF('TOTAL RECURSOS 2020'!$P:$P,CONCATENATE("E006",$A54,1,$F$8),'TOTAL RECURSOS 2020'!$N:$N)</f>
        <v>0</v>
      </c>
      <c r="G54" s="22">
        <f>+SUMIF('TOTAL RECURSOS 2020'!$P:$P,CONCATENATE("K024",$A54,1,$G$8),'TOTAL RECURSOS 2020'!$N:$N)</f>
        <v>0</v>
      </c>
      <c r="H54" s="22">
        <f>+SUMIF('TOTAL RECURSOS 2020'!$P:$P,CONCATENATE("O001",$A54,4,$F$8),'TOTAL RECURSOS 2020'!$N:$N)</f>
        <v>0</v>
      </c>
      <c r="I54" s="22">
        <f>+SUMIF('TOTAL RECURSOS 2020'!$P:$P,CONCATENATE("M001",$A54,4,$F$8),'TOTAL RECURSOS 2020'!$N:$N)</f>
        <v>0</v>
      </c>
      <c r="J54" s="22">
        <f>+SUMIF('TOTAL RECURSOS 2020'!$P:$P,CONCATENATE("E006",$A54,4,$F$8),'TOTAL RECURSOS 2020'!$N:$N)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2020'!$P:$P,CONCATENATE("O001",$A55,1,$F$8),'TOTAL RECURSOS 2020'!$N:$N)</f>
        <v>0</v>
      </c>
      <c r="E55" s="22">
        <f>+SUMIF('TOTAL RECURSOS 2020'!$P:$P,CONCATENATE("M001",$A55,1,$F$8),'TOTAL RECURSOS 2020'!$N:$N)</f>
        <v>0</v>
      </c>
      <c r="F55" s="22">
        <f>+SUMIF('TOTAL RECURSOS 2020'!$P:$P,CONCATENATE("E006",$A55,1,$F$8),'TOTAL RECURSOS 2020'!$N:$N)</f>
        <v>0</v>
      </c>
      <c r="G55" s="22">
        <f>+SUMIF('TOTAL RECURSOS 2020'!$P:$P,CONCATENATE("K024",$A55,1,$G$8),'TOTAL RECURSOS 2020'!$N:$N)</f>
        <v>0</v>
      </c>
      <c r="H55" s="22">
        <f>+SUMIF('TOTAL RECURSOS 2020'!$P:$P,CONCATENATE("O001",$A55,4,$F$8),'TOTAL RECURSOS 2020'!$N:$N)</f>
        <v>0</v>
      </c>
      <c r="I55" s="22">
        <f>+SUMIF('TOTAL RECURSOS 2020'!$P:$P,CONCATENATE("M001",$A55,4,$F$8),'TOTAL RECURSOS 2020'!$N:$N)</f>
        <v>0</v>
      </c>
      <c r="J55" s="22">
        <f>+SUMIF('TOTAL RECURSOS 2020'!$P:$P,CONCATENATE("E006",$A55,4,$F$8),'TOTAL RECURSOS 2020'!$N:$N)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2020'!$P:$P,CONCATENATE("O001",$A56,1,$F$8),'TOTAL RECURSOS 2020'!$N:$N)</f>
        <v>0</v>
      </c>
      <c r="E56" s="22">
        <f>+SUMIF('TOTAL RECURSOS 2020'!$P:$P,CONCATENATE("M001",$A56,1,$F$8),'TOTAL RECURSOS 2020'!$N:$N)</f>
        <v>0</v>
      </c>
      <c r="F56" s="22">
        <f>+SUMIF('TOTAL RECURSOS 2020'!$P:$P,CONCATENATE("E006",$A56,1,$F$8),'TOTAL RECURSOS 2020'!$N:$N)</f>
        <v>0</v>
      </c>
      <c r="G56" s="22">
        <f>+SUMIF('TOTAL RECURSOS 2020'!$P:$P,CONCATENATE("K024",$A56,1,$G$8),'TOTAL RECURSOS 2020'!$N:$N)</f>
        <v>0</v>
      </c>
      <c r="H56" s="22">
        <f>+SUMIF('TOTAL RECURSOS 2020'!$P:$P,CONCATENATE("O001",$A56,4,$F$8),'TOTAL RECURSOS 2020'!$N:$N)</f>
        <v>0</v>
      </c>
      <c r="I56" s="22">
        <f>+SUMIF('TOTAL RECURSOS 2020'!$P:$P,CONCATENATE("M001",$A56,4,$F$8),'TOTAL RECURSOS 2020'!$N:$N)</f>
        <v>0</v>
      </c>
      <c r="J56" s="22">
        <f>+SUMIF('TOTAL RECURSOS 2020'!$P:$P,CONCATENATE("E006",$A56,4,$F$8),'TOTAL RECURSOS 2020'!$N:$N)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17656692</v>
      </c>
      <c r="D57" s="18">
        <f t="shared" si="18"/>
        <v>0</v>
      </c>
      <c r="E57" s="18">
        <f t="shared" si="18"/>
        <v>0</v>
      </c>
      <c r="F57" s="18">
        <f t="shared" si="18"/>
        <v>891692</v>
      </c>
      <c r="G57" s="18">
        <f t="shared" si="18"/>
        <v>0</v>
      </c>
      <c r="H57" s="18">
        <f t="shared" si="18"/>
        <v>21500</v>
      </c>
      <c r="I57" s="18">
        <f t="shared" si="18"/>
        <v>335600</v>
      </c>
      <c r="J57" s="18">
        <f t="shared" si="18"/>
        <v>16407900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1764300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2200</v>
      </c>
      <c r="I58" s="20">
        <f t="shared" si="19"/>
        <v>38000</v>
      </c>
      <c r="J58" s="20">
        <f t="shared" si="19"/>
        <v>1724100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450000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2200</v>
      </c>
      <c r="I59" s="22">
        <f t="shared" si="20"/>
        <v>17200</v>
      </c>
      <c r="J59" s="22">
        <f t="shared" si="20"/>
        <v>430600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450000</v>
      </c>
      <c r="D60" s="22">
        <f>+SUMIF('TOTAL RECURSOS 2020'!$P:$P,CONCATENATE("O001",$A60,1,$F$8),'TOTAL RECURSOS 2020'!$N:$N)</f>
        <v>0</v>
      </c>
      <c r="E60" s="22">
        <f>+SUMIF('TOTAL RECURSOS 2020'!$P:$P,CONCATENATE("M001",$A60,1,$F$8),'TOTAL RECURSOS 2020'!$N:$N)</f>
        <v>0</v>
      </c>
      <c r="F60" s="22">
        <f>+SUMIF('TOTAL RECURSOS 2020'!$P:$P,CONCATENATE("E006",$A60,1,$F$8),'TOTAL RECURSOS 2020'!$N:$N)</f>
        <v>0</v>
      </c>
      <c r="G60" s="22">
        <f>+SUMIF('TOTAL RECURSOS 2020'!$P:$P,CONCATENATE("K024",$A60,1,$G$8),'TOTAL RECURSOS 2020'!$N:$N)</f>
        <v>0</v>
      </c>
      <c r="H60" s="22">
        <f>+SUMIF('TOTAL RECURSOS 2020'!$P:$P,CONCATENATE("O001",$A60,4,$F$8),'TOTAL RECURSOS 2020'!$N:$N)</f>
        <v>2200</v>
      </c>
      <c r="I60" s="22">
        <f>+SUMIF('TOTAL RECURSOS 2020'!$P:$P,CONCATENATE("M001",$A60,4,$F$8),'TOTAL RECURSOS 2020'!$N:$N)</f>
        <v>17200</v>
      </c>
      <c r="J60" s="22">
        <f>+SUMIF('TOTAL RECURSOS 2020'!$P:$P,CONCATENATE("E006",$A60,4,$F$8),'TOTAL RECURSOS 2020'!$N:$N)</f>
        <v>430600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150000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9600</v>
      </c>
      <c r="J61" s="22">
        <f t="shared" si="21"/>
        <v>140400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150000</v>
      </c>
      <c r="D62" s="22">
        <f>+SUMIF('TOTAL RECURSOS 2020'!$P:$P,CONCATENATE("O001",$A62,1,$F$8),'TOTAL RECURSOS 2020'!$N:$N)</f>
        <v>0</v>
      </c>
      <c r="E62" s="22">
        <f>+SUMIF('TOTAL RECURSOS 2020'!$P:$P,CONCATENATE("M001",$A62,1,$F$8),'TOTAL RECURSOS 2020'!$N:$N)</f>
        <v>0</v>
      </c>
      <c r="F62" s="22">
        <f>+SUMIF('TOTAL RECURSOS 2020'!$P:$P,CONCATENATE("E006",$A62,1,$F$8),'TOTAL RECURSOS 2020'!$N:$N)</f>
        <v>0</v>
      </c>
      <c r="G62" s="22">
        <f>+SUMIF('TOTAL RECURSOS 2020'!$P:$P,CONCATENATE("K024",$A62,1,$G$8),'TOTAL RECURSOS 2020'!$N:$N)</f>
        <v>0</v>
      </c>
      <c r="H62" s="22">
        <f>+SUMIF('TOTAL RECURSOS 2020'!$P:$P,CONCATENATE("O001",$A62,4,$F$8),'TOTAL RECURSOS 2020'!$N:$N)</f>
        <v>0</v>
      </c>
      <c r="I62" s="22">
        <f>+SUMIF('TOTAL RECURSOS 2020'!$P:$P,CONCATENATE("M001",$A62,4,$F$8),'TOTAL RECURSOS 2020'!$N:$N)</f>
        <v>9600</v>
      </c>
      <c r="J62" s="22">
        <f>+SUMIF('TOTAL RECURSOS 2020'!$P:$P,CONCATENATE("E006",$A62,4,$F$8),'TOTAL RECURSOS 2020'!$N:$N)</f>
        <v>140400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170000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5800</v>
      </c>
      <c r="J63" s="22">
        <f t="shared" si="22"/>
        <v>164200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170000</v>
      </c>
      <c r="D64" s="22">
        <f>+SUMIF('TOTAL RECURSOS 2020'!$P:$P,CONCATENATE("O001",$A64,1,$F$8),'TOTAL RECURSOS 2020'!$N:$N)</f>
        <v>0</v>
      </c>
      <c r="E64" s="22">
        <f>+SUMIF('TOTAL RECURSOS 2020'!$P:$P,CONCATENATE("M001",$A64,1,$F$8),'TOTAL RECURSOS 2020'!$N:$N)</f>
        <v>0</v>
      </c>
      <c r="F64" s="22">
        <f>+SUMIF('TOTAL RECURSOS 2020'!$P:$P,CONCATENATE("E006",$A64,1,$F$8),'TOTAL RECURSOS 2020'!$N:$N)</f>
        <v>0</v>
      </c>
      <c r="G64" s="22">
        <f>+SUMIF('TOTAL RECURSOS 2020'!$P:$P,CONCATENATE("K024",$A64,1,$G$8),'TOTAL RECURSOS 2020'!$N:$N)</f>
        <v>0</v>
      </c>
      <c r="H64" s="22">
        <f>+SUMIF('TOTAL RECURSOS 2020'!$P:$P,CONCATENATE("O001",$A64,4,$F$8),'TOTAL RECURSOS 2020'!$N:$N)</f>
        <v>0</v>
      </c>
      <c r="I64" s="22">
        <f>+SUMIF('TOTAL RECURSOS 2020'!$P:$P,CONCATENATE("M001",$A64,4,$F$8),'TOTAL RECURSOS 2020'!$N:$N)</f>
        <v>5800</v>
      </c>
      <c r="J64" s="22">
        <f>+SUMIF('TOTAL RECURSOS 2020'!$P:$P,CONCATENATE("E006",$A64,4,$F$8),'TOTAL RECURSOS 2020'!$N:$N)</f>
        <v>164200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864300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858900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64300</v>
      </c>
      <c r="D66" s="22">
        <f>+SUMIF('TOTAL RECURSOS 2020'!$P:$P,CONCATENATE("O001",$A66,1,$F$8),'TOTAL RECURSOS 2020'!$N:$N)</f>
        <v>0</v>
      </c>
      <c r="E66" s="22">
        <f>+SUMIF('TOTAL RECURSOS 2020'!$P:$P,CONCATENATE("M001",$A66,1,$F$8),'TOTAL RECURSOS 2020'!$N:$N)</f>
        <v>0</v>
      </c>
      <c r="F66" s="22">
        <f>+SUMIF('TOTAL RECURSOS 2020'!$P:$P,CONCATENATE("E006",$A66,1,$F$8),'TOTAL RECURSOS 2020'!$N:$N)</f>
        <v>0</v>
      </c>
      <c r="G66" s="22">
        <f>+SUMIF('TOTAL RECURSOS 2020'!$P:$P,CONCATENATE("K024",$A66,1,$G$8),'TOTAL RECURSOS 2020'!$N:$N)</f>
        <v>0</v>
      </c>
      <c r="H66" s="22">
        <f>+SUMIF('TOTAL RECURSOS 2020'!$P:$P,CONCATENATE("O001",$A66,4,$F$8),'TOTAL RECURSOS 2020'!$N:$N)</f>
        <v>0</v>
      </c>
      <c r="I66" s="22">
        <f>+SUMIF('TOTAL RECURSOS 2020'!$P:$P,CONCATENATE("M001",$A66,4,$F$8),'TOTAL RECURSOS 2020'!$N:$N)</f>
        <v>5400</v>
      </c>
      <c r="J66" s="22">
        <f>+SUMIF('TOTAL RECURSOS 2020'!$P:$P,CONCATENATE("E006",$A66,4,$F$8),'TOTAL RECURSOS 2020'!$N:$N)</f>
        <v>58900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800000</v>
      </c>
      <c r="D67" s="22">
        <f>+SUMIF('TOTAL RECURSOS 2020'!$P:$P,CONCATENATE("O001",$A67,1,$F$8),'TOTAL RECURSOS 2020'!$N:$N)</f>
        <v>0</v>
      </c>
      <c r="E67" s="22">
        <f>+SUMIF('TOTAL RECURSOS 2020'!$P:$P,CONCATENATE("M001",$A67,1,$F$8),'TOTAL RECURSOS 2020'!$N:$N)</f>
        <v>0</v>
      </c>
      <c r="F67" s="22">
        <f>+SUMIF('TOTAL RECURSOS 2020'!$P:$P,CONCATENATE("E006",$A67,1,$F$8),'TOTAL RECURSOS 2020'!$N:$N)</f>
        <v>0</v>
      </c>
      <c r="G67" s="22">
        <f>+SUMIF('TOTAL RECURSOS 2020'!$P:$P,CONCATENATE("K024",$A67,1,$G$8),'TOTAL RECURSOS 2020'!$N:$N)</f>
        <v>0</v>
      </c>
      <c r="H67" s="22">
        <f>+SUMIF('TOTAL RECURSOS 2020'!$P:$P,CONCATENATE("O001",$A67,4,$F$8),'TOTAL RECURSOS 2020'!$N:$N)</f>
        <v>0</v>
      </c>
      <c r="I67" s="22">
        <f>+SUMIF('TOTAL RECURSOS 2020'!$P:$P,CONCATENATE("M001",$A67,4,$F$8),'TOTAL RECURSOS 2020'!$N:$N)</f>
        <v>0</v>
      </c>
      <c r="J67" s="22">
        <f>+SUMIF('TOTAL RECURSOS 2020'!$P:$P,CONCATENATE("E006",$A67,4,$F$8),'TOTAL RECURSOS 2020'!$N:$N)</f>
        <v>800000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130000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0</v>
      </c>
      <c r="J68" s="22">
        <f t="shared" si="24"/>
        <v>130000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130000</v>
      </c>
      <c r="D69" s="22">
        <f>+SUMIF('TOTAL RECURSOS 2020'!$P:$P,CONCATENATE("O001",$A69,1,$F$8),'TOTAL RECURSOS 2020'!$N:$N)</f>
        <v>0</v>
      </c>
      <c r="E69" s="22">
        <f>+SUMIF('TOTAL RECURSOS 2020'!$P:$P,CONCATENATE("M001",$A69,1,$F$8),'TOTAL RECURSOS 2020'!$N:$N)</f>
        <v>0</v>
      </c>
      <c r="F69" s="22">
        <f>+SUMIF('TOTAL RECURSOS 2020'!$P:$P,CONCATENATE("E006",$A69,1,$F$8),'TOTAL RECURSOS 2020'!$N:$N)</f>
        <v>0</v>
      </c>
      <c r="G69" s="22">
        <f>+SUMIF('TOTAL RECURSOS 2020'!$P:$P,CONCATENATE("K024",$A69,1,$G$8),'TOTAL RECURSOS 2020'!$N:$N)</f>
        <v>0</v>
      </c>
      <c r="H69" s="22">
        <f>+SUMIF('TOTAL RECURSOS 2020'!$P:$P,CONCATENATE("O001",$A69,4,$F$8),'TOTAL RECURSOS 2020'!$N:$N)</f>
        <v>0</v>
      </c>
      <c r="I69" s="22">
        <f>+SUMIF('TOTAL RECURSOS 2020'!$P:$P,CONCATENATE("M001",$A69,4,$F$8),'TOTAL RECURSOS 2020'!$N:$N)</f>
        <v>0</v>
      </c>
      <c r="J69" s="22">
        <f>+SUMIF('TOTAL RECURSOS 2020'!$P:$P,CONCATENATE("E006",$A69,4,$F$8),'TOTAL RECURSOS 2020'!$N:$N)</f>
        <v>130000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909000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6400</v>
      </c>
      <c r="I70" s="20">
        <f t="shared" si="25"/>
        <v>135500</v>
      </c>
      <c r="J70" s="20">
        <f t="shared" si="25"/>
        <v>767100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879000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6400</v>
      </c>
      <c r="I71" s="22">
        <f t="shared" si="26"/>
        <v>126600</v>
      </c>
      <c r="J71" s="22">
        <f t="shared" si="26"/>
        <v>746000</v>
      </c>
    </row>
    <row r="72" spans="1:10" ht="17.100000000000001" customHeight="1" x14ac:dyDescent="0.25">
      <c r="A72" s="28">
        <v>22103</v>
      </c>
      <c r="B72" s="29" t="s">
        <v>470</v>
      </c>
      <c r="C72" s="22">
        <f>+SUM(D72:J72)</f>
        <v>0</v>
      </c>
      <c r="D72" s="22">
        <f>+SUMIF('TOTAL RECURSOS 2020'!$P:$P,CONCATENATE("O001",$A72,1,$F$8),'TOTAL RECURSOS 2020'!$N:$N)</f>
        <v>0</v>
      </c>
      <c r="E72" s="22">
        <f>+SUMIF('TOTAL RECURSOS 2020'!$P:$P,CONCATENATE("M001",$A72,1,$F$8),'TOTAL RECURSOS 2020'!$N:$N)</f>
        <v>0</v>
      </c>
      <c r="F72" s="22">
        <f>+SUMIF('TOTAL RECURSOS 2020'!$P:$P,CONCATENATE("E006",$A72,1,$F$8),'TOTAL RECURSOS 2020'!$N:$N)</f>
        <v>0</v>
      </c>
      <c r="G72" s="22">
        <f>+SUMIF('TOTAL RECURSOS 2020'!$P:$P,CONCATENATE("K024",$A72,1,$G$8),'TOTAL RECURSOS 2020'!$N:$N)</f>
        <v>0</v>
      </c>
      <c r="H72" s="22">
        <f>+SUMIF('TOTAL RECURSOS 2020'!$P:$P,CONCATENATE("O001",$A72,4,$F$8),'TOTAL RECURSOS 2020'!$N:$N)</f>
        <v>0</v>
      </c>
      <c r="I72" s="22">
        <f>+SUMIF('TOTAL RECURSOS 2020'!$P:$P,CONCATENATE("M001",$A72,4,$F$8),'TOTAL RECURSOS 2020'!$N:$N)</f>
        <v>0</v>
      </c>
      <c r="J72" s="22">
        <f>+SUMIF('TOTAL RECURSOS 2020'!$P:$P,CONCATENATE("E006",$A72,4,$F$8),'TOTAL RECURSOS 2020'!$N:$N)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429000</v>
      </c>
      <c r="D73" s="22">
        <f>+SUMIF('TOTAL RECURSOS 2020'!$P:$P,CONCATENATE("O001",$A73,1,$F$8),'TOTAL RECURSOS 2020'!$N:$N)</f>
        <v>0</v>
      </c>
      <c r="E73" s="22">
        <f>+SUMIF('TOTAL RECURSOS 2020'!$P:$P,CONCATENATE("M001",$A73,1,$F$8),'TOTAL RECURSOS 2020'!$N:$N)</f>
        <v>0</v>
      </c>
      <c r="F73" s="22">
        <f>+SUMIF('TOTAL RECURSOS 2020'!$P:$P,CONCATENATE("E006",$A73,1,$F$8),'TOTAL RECURSOS 2020'!$N:$N)</f>
        <v>0</v>
      </c>
      <c r="G73" s="22">
        <f>+SUMIF('TOTAL RECURSOS 2020'!$P:$P,CONCATENATE("K024",$A73,1,$G$8),'TOTAL RECURSOS 2020'!$N:$N)</f>
        <v>0</v>
      </c>
      <c r="H73" s="22">
        <f>+SUMIF('TOTAL RECURSOS 2020'!$P:$P,CONCATENATE("O001",$A73,4,$F$8),'TOTAL RECURSOS 2020'!$N:$N)</f>
        <v>6400</v>
      </c>
      <c r="I73" s="22">
        <f>+SUMIF('TOTAL RECURSOS 2020'!$P:$P,CONCATENATE("M001",$A73,4,$F$8),'TOTAL RECURSOS 2020'!$N:$N)</f>
        <v>107600</v>
      </c>
      <c r="J73" s="22">
        <f>+SUMIF('TOTAL RECURSOS 2020'!$P:$P,CONCATENATE("E006",$A73,4,$F$8),'TOTAL RECURSOS 2020'!$N:$N)</f>
        <v>315000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450000</v>
      </c>
      <c r="D74" s="22">
        <f>+SUMIF('TOTAL RECURSOS 2020'!$P:$P,CONCATENATE("O001",$A74,1,$F$8),'TOTAL RECURSOS 2020'!$N:$N)</f>
        <v>0</v>
      </c>
      <c r="E74" s="22">
        <f>+SUMIF('TOTAL RECURSOS 2020'!$P:$P,CONCATENATE("M001",$A74,1,$F$8),'TOTAL RECURSOS 2020'!$N:$N)</f>
        <v>0</v>
      </c>
      <c r="F74" s="22">
        <f>+SUMIF('TOTAL RECURSOS 2020'!$P:$P,CONCATENATE("E006",$A74,1,$F$8),'TOTAL RECURSOS 2020'!$N:$N)</f>
        <v>0</v>
      </c>
      <c r="G74" s="22">
        <f>+SUMIF('TOTAL RECURSOS 2020'!$P:$P,CONCATENATE("K024",$A74,1,$G$8),'TOTAL RECURSOS 2020'!$N:$N)</f>
        <v>0</v>
      </c>
      <c r="H74" s="22">
        <f>+SUMIF('TOTAL RECURSOS 2020'!$P:$P,CONCATENATE("O001",$A74,4,$F$8),'TOTAL RECURSOS 2020'!$N:$N)</f>
        <v>0</v>
      </c>
      <c r="I74" s="22">
        <f>+SUMIF('TOTAL RECURSOS 2020'!$P:$P,CONCATENATE("M001",$A74,4,$F$8),'TOTAL RECURSOS 2020'!$N:$N)</f>
        <v>19000</v>
      </c>
      <c r="J74" s="22">
        <f>+SUMIF('TOTAL RECURSOS 2020'!$P:$P,CONCATENATE("E006",$A74,4,$F$8),'TOTAL RECURSOS 2020'!$N:$N)</f>
        <v>431000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8900</v>
      </c>
      <c r="J75" s="22">
        <f t="shared" si="27"/>
        <v>21100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30000</v>
      </c>
      <c r="D76" s="22">
        <f>+SUMIF('TOTAL RECURSOS 2020'!$P:$P,CONCATENATE("O001",$A76,1,$F$8),'TOTAL RECURSOS 2020'!$N:$N)</f>
        <v>0</v>
      </c>
      <c r="E76" s="22">
        <f>+SUMIF('TOTAL RECURSOS 2020'!$P:$P,CONCATENATE("M001",$A76,1,$F$8),'TOTAL RECURSOS 2020'!$N:$N)</f>
        <v>0</v>
      </c>
      <c r="F76" s="22">
        <f>+SUMIF('TOTAL RECURSOS 2020'!$P:$P,CONCATENATE("E006",$A76,1,$F$8),'TOTAL RECURSOS 2020'!$N:$N)</f>
        <v>0</v>
      </c>
      <c r="G76" s="22">
        <f>+SUMIF('TOTAL RECURSOS 2020'!$P:$P,CONCATENATE("K024",$A76,1,$G$8),'TOTAL RECURSOS 2020'!$N:$N)</f>
        <v>0</v>
      </c>
      <c r="H76" s="22">
        <f>+SUMIF('TOTAL RECURSOS 2020'!$P:$P,CONCATENATE("O001",$A76,4,$F$8),'TOTAL RECURSOS 2020'!$N:$N)</f>
        <v>0</v>
      </c>
      <c r="I76" s="22">
        <f>+SUMIF('TOTAL RECURSOS 2020'!$P:$P,CONCATENATE("M001",$A76,4,$F$8),'TOTAL RECURSOS 2020'!$N:$N)</f>
        <v>8900</v>
      </c>
      <c r="J76" s="22">
        <f>+SUMIF('TOTAL RECURSOS 2020'!$P:$P,CONCATENATE("E006",$A76,4,$F$8),'TOTAL RECURSOS 2020'!$N:$N)</f>
        <v>21100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4580000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2100</v>
      </c>
      <c r="I77" s="20">
        <f t="shared" si="28"/>
        <v>2100</v>
      </c>
      <c r="J77" s="20">
        <f t="shared" si="28"/>
        <v>4575800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10000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10000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10000</v>
      </c>
      <c r="D79" s="22">
        <f>+SUMIF('TOTAL RECURSOS 2020'!$P:$P,CONCATENATE("O001",$A79,1,$F$8),'TOTAL RECURSOS 2020'!$N:$N)</f>
        <v>0</v>
      </c>
      <c r="E79" s="22">
        <f>+SUMIF('TOTAL RECURSOS 2020'!$P:$P,CONCATENATE("M001",$A79,1,$F$8),'TOTAL RECURSOS 2020'!$N:$N)</f>
        <v>0</v>
      </c>
      <c r="F79" s="22">
        <f>+SUMIF('TOTAL RECURSOS 2020'!$P:$P,CONCATENATE("E006",$A79,1,$F$8),'TOTAL RECURSOS 2020'!$N:$N)</f>
        <v>0</v>
      </c>
      <c r="G79" s="22">
        <f>+SUMIF('TOTAL RECURSOS 2020'!$P:$P,CONCATENATE("K024",$A79,1,$G$8),'TOTAL RECURSOS 2020'!$N:$N)</f>
        <v>0</v>
      </c>
      <c r="H79" s="22">
        <f>+SUMIF('TOTAL RECURSOS 2020'!$P:$P,CONCATENATE("O001",$A79,4,$F$8),'TOTAL RECURSOS 2020'!$N:$N)</f>
        <v>0</v>
      </c>
      <c r="I79" s="22">
        <f>+SUMIF('TOTAL RECURSOS 2020'!$P:$P,CONCATENATE("M001",$A79,4,$F$8),'TOTAL RECURSOS 2020'!$N:$N)</f>
        <v>0</v>
      </c>
      <c r="J79" s="22">
        <f>+SUMIF('TOTAL RECURSOS 2020'!$P:$P,CONCATENATE("E006",$A79,4,$F$8),'TOTAL RECURSOS 2020'!$N:$N)</f>
        <v>10000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30000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30000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30000</v>
      </c>
      <c r="D81" s="22">
        <f>+SUMIF('TOTAL RECURSOS 2020'!$P:$P,CONCATENATE("O001",$A81,1,$F$8),'TOTAL RECURSOS 2020'!$N:$N)</f>
        <v>0</v>
      </c>
      <c r="E81" s="22">
        <f>+SUMIF('TOTAL RECURSOS 2020'!$P:$P,CONCATENATE("M001",$A81,1,$F$8),'TOTAL RECURSOS 2020'!$N:$N)</f>
        <v>0</v>
      </c>
      <c r="F81" s="22">
        <f>+SUMIF('TOTAL RECURSOS 2020'!$P:$P,CONCATENATE("E006",$A81,1,$F$8),'TOTAL RECURSOS 2020'!$N:$N)</f>
        <v>0</v>
      </c>
      <c r="G81" s="22">
        <f>+SUMIF('TOTAL RECURSOS 2020'!$P:$P,CONCATENATE("K024",$A81,1,$G$8),'TOTAL RECURSOS 2020'!$N:$N)</f>
        <v>0</v>
      </c>
      <c r="H81" s="22">
        <f>+SUMIF('TOTAL RECURSOS 2020'!$P:$P,CONCATENATE("O001",$A81,4,$F$8),'TOTAL RECURSOS 2020'!$N:$N)</f>
        <v>0</v>
      </c>
      <c r="I81" s="22">
        <f>+SUMIF('TOTAL RECURSOS 2020'!$P:$P,CONCATENATE("M001",$A81,4,$F$8),'TOTAL RECURSOS 2020'!$N:$N)</f>
        <v>0</v>
      </c>
      <c r="J81" s="22">
        <f>+SUMIF('TOTAL RECURSOS 2020'!$P:$P,CONCATENATE("E006",$A81,4,$F$8),'TOTAL RECURSOS 2020'!$N:$N)</f>
        <v>30000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10000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10000</v>
      </c>
      <c r="D83" s="22">
        <f>+SUMIF('TOTAL RECURSOS 2020'!$P:$P,CONCATENATE("O001",$A83,1,$F$8),'TOTAL RECURSOS 2020'!$N:$N)</f>
        <v>0</v>
      </c>
      <c r="E83" s="22">
        <f>+SUMIF('TOTAL RECURSOS 2020'!$P:$P,CONCATENATE("M001",$A83,1,$F$8),'TOTAL RECURSOS 2020'!$N:$N)</f>
        <v>0</v>
      </c>
      <c r="F83" s="22">
        <f>+SUMIF('TOTAL RECURSOS 2020'!$P:$P,CONCATENATE("E006",$A83,1,$F$8),'TOTAL RECURSOS 2020'!$N:$N)</f>
        <v>0</v>
      </c>
      <c r="G83" s="22">
        <f>+SUMIF('TOTAL RECURSOS 2020'!$P:$P,CONCATENATE("K024",$A83,1,$G$8),'TOTAL RECURSOS 2020'!$N:$N)</f>
        <v>0</v>
      </c>
      <c r="H83" s="22">
        <f>+SUMIF('TOTAL RECURSOS 2020'!$P:$P,CONCATENATE("O001",$A83,4,$F$8),'TOTAL RECURSOS 2020'!$N:$N)</f>
        <v>0</v>
      </c>
      <c r="I83" s="22">
        <f>+SUMIF('TOTAL RECURSOS 2020'!$P:$P,CONCATENATE("M001",$A83,4,$F$8),'TOTAL RECURSOS 2020'!$N:$N)</f>
        <v>0</v>
      </c>
      <c r="J83" s="22">
        <f>+SUMIF('TOTAL RECURSOS 2020'!$P:$P,CONCATENATE("E006",$A83,4,$F$8),'TOTAL RECURSOS 2020'!$N:$N)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20000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20000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20000</v>
      </c>
      <c r="D85" s="22">
        <f>+SUMIF('TOTAL RECURSOS 2020'!$P:$P,CONCATENATE("O001",$A85,1,$F$8),'TOTAL RECURSOS 2020'!$N:$N)</f>
        <v>0</v>
      </c>
      <c r="E85" s="22">
        <f>+SUMIF('TOTAL RECURSOS 2020'!$P:$P,CONCATENATE("M001",$A85,1,$F$8),'TOTAL RECURSOS 2020'!$N:$N)</f>
        <v>0</v>
      </c>
      <c r="F85" s="22">
        <f>+SUMIF('TOTAL RECURSOS 2020'!$P:$P,CONCATENATE("E006",$A85,1,$F$8),'TOTAL RECURSOS 2020'!$N:$N)</f>
        <v>0</v>
      </c>
      <c r="G85" s="22">
        <f>+SUMIF('TOTAL RECURSOS 2020'!$P:$P,CONCATENATE("K024",$A85,1,$G$8),'TOTAL RECURSOS 2020'!$N:$N)</f>
        <v>0</v>
      </c>
      <c r="H85" s="22">
        <f>+SUMIF('TOTAL RECURSOS 2020'!$P:$P,CONCATENATE("O001",$A85,4,$F$8),'TOTAL RECURSOS 2020'!$N:$N)</f>
        <v>0</v>
      </c>
      <c r="I85" s="22">
        <f>+SUMIF('TOTAL RECURSOS 2020'!$P:$P,CONCATENATE("M001",$A85,4,$F$8),'TOTAL RECURSOS 2020'!$N:$N)</f>
        <v>0</v>
      </c>
      <c r="J85" s="22">
        <f>+SUMIF('TOTAL RECURSOS 2020'!$P:$P,CONCATENATE("E006",$A85,4,$F$8),'TOTAL RECURSOS 2020'!$N:$N)</f>
        <v>20000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330000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330000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330000</v>
      </c>
      <c r="D87" s="22">
        <f>+SUMIF('TOTAL RECURSOS 2020'!$P:$P,CONCATENATE("O001",$A87,1,$F$8),'TOTAL RECURSOS 2020'!$N:$N)</f>
        <v>0</v>
      </c>
      <c r="E87" s="22">
        <f>+SUMIF('TOTAL RECURSOS 2020'!$P:$P,CONCATENATE("M001",$A87,1,$F$8),'TOTAL RECURSOS 2020'!$N:$N)</f>
        <v>0</v>
      </c>
      <c r="F87" s="22">
        <f>+SUMIF('TOTAL RECURSOS 2020'!$P:$P,CONCATENATE("E006",$A87,1,$F$8),'TOTAL RECURSOS 2020'!$N:$N)</f>
        <v>0</v>
      </c>
      <c r="G87" s="22">
        <f>+SUMIF('TOTAL RECURSOS 2020'!$P:$P,CONCATENATE("K024",$A87,1,$G$8),'TOTAL RECURSOS 2020'!$N:$N)</f>
        <v>0</v>
      </c>
      <c r="H87" s="22">
        <f>+SUMIF('TOTAL RECURSOS 2020'!$P:$P,CONCATENATE("O001",$A87,4,$F$8),'TOTAL RECURSOS 2020'!$N:$N)</f>
        <v>0</v>
      </c>
      <c r="I87" s="22">
        <f>+SUMIF('TOTAL RECURSOS 2020'!$P:$P,CONCATENATE("M001",$A87,4,$F$8),'TOTAL RECURSOS 2020'!$N:$N)</f>
        <v>0</v>
      </c>
      <c r="J87" s="22">
        <f>+SUMIF('TOTAL RECURSOS 2020'!$P:$P,CONCATENATE("E006",$A87,4,$F$8),'TOTAL RECURSOS 2020'!$N:$N)</f>
        <v>330000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2600000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2100</v>
      </c>
      <c r="I88" s="22">
        <f t="shared" si="34"/>
        <v>2100</v>
      </c>
      <c r="J88" s="22">
        <f t="shared" si="34"/>
        <v>2595800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2600000</v>
      </c>
      <c r="D89" s="22">
        <f>+SUMIF('TOTAL RECURSOS 2020'!$P:$P,CONCATENATE("O001",$A89,1,$F$8),'TOTAL RECURSOS 2020'!$N:$N)</f>
        <v>0</v>
      </c>
      <c r="E89" s="22">
        <f>+SUMIF('TOTAL RECURSOS 2020'!$P:$P,CONCATENATE("M001",$A89,1,$F$8),'TOTAL RECURSOS 2020'!$N:$N)</f>
        <v>0</v>
      </c>
      <c r="F89" s="22">
        <f>+SUMIF('TOTAL RECURSOS 2020'!$P:$P,CONCATENATE("E006",$A89,1,$F$8),'TOTAL RECURSOS 2020'!$N:$N)</f>
        <v>0</v>
      </c>
      <c r="G89" s="22">
        <f>+SUMIF('TOTAL RECURSOS 2020'!$P:$P,CONCATENATE("K024",$A89,1,$G$8),'TOTAL RECURSOS 2020'!$N:$N)</f>
        <v>0</v>
      </c>
      <c r="H89" s="22">
        <f>+SUMIF('TOTAL RECURSOS 2020'!$P:$P,CONCATENATE("O001",$A89,4,$F$8),'TOTAL RECURSOS 2020'!$N:$N)</f>
        <v>2100</v>
      </c>
      <c r="I89" s="22">
        <f>+SUMIF('TOTAL RECURSOS 2020'!$P:$P,CONCATENATE("M001",$A89,4,$F$8),'TOTAL RECURSOS 2020'!$N:$N)</f>
        <v>2100</v>
      </c>
      <c r="J89" s="22">
        <f>+SUMIF('TOTAL RECURSOS 2020'!$P:$P,CONCATENATE("E006",$A89,4,$F$8),'TOTAL RECURSOS 2020'!$N:$N)</f>
        <v>2595800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1250000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1250000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1250000</v>
      </c>
      <c r="D91" s="22">
        <f>+SUMIF('TOTAL RECURSOS 2020'!$P:$P,CONCATENATE("O001",$A91,1,$F$8),'TOTAL RECURSOS 2020'!$N:$N)</f>
        <v>0</v>
      </c>
      <c r="E91" s="22">
        <f>+SUMIF('TOTAL RECURSOS 2020'!$P:$P,CONCATENATE("M001",$A91,1,$F$8),'TOTAL RECURSOS 2020'!$N:$N)</f>
        <v>0</v>
      </c>
      <c r="F91" s="22">
        <f>+SUMIF('TOTAL RECURSOS 2020'!$P:$P,CONCATENATE("E006",$A91,1,$F$8),'TOTAL RECURSOS 2020'!$N:$N)</f>
        <v>0</v>
      </c>
      <c r="G91" s="22">
        <f>+SUMIF('TOTAL RECURSOS 2020'!$P:$P,CONCATENATE("K024",$A91,1,$G$8),'TOTAL RECURSOS 2020'!$N:$N)</f>
        <v>0</v>
      </c>
      <c r="H91" s="22">
        <f>+SUMIF('TOTAL RECURSOS 2020'!$P:$P,CONCATENATE("O001",$A91,4,$F$8),'TOTAL RECURSOS 2020'!$N:$N)</f>
        <v>0</v>
      </c>
      <c r="I91" s="22">
        <f>+SUMIF('TOTAL RECURSOS 2020'!$P:$P,CONCATENATE("M001",$A91,4,$F$8),'TOTAL RECURSOS 2020'!$N:$N)</f>
        <v>0</v>
      </c>
      <c r="J91" s="22">
        <f>+SUMIF('TOTAL RECURSOS 2020'!$P:$P,CONCATENATE("E006",$A91,4,$F$8),'TOTAL RECURSOS 2020'!$N:$N)</f>
        <v>1250000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210000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210000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210000</v>
      </c>
      <c r="D93" s="22">
        <f>+SUMIF('TOTAL RECURSOS 2020'!$P:$P,CONCATENATE("O001",$A93,1,$F$8),'TOTAL RECURSOS 2020'!$N:$N)</f>
        <v>0</v>
      </c>
      <c r="E93" s="22">
        <f>+SUMIF('TOTAL RECURSOS 2020'!$P:$P,CONCATENATE("M001",$A93,1,$F$8),'TOTAL RECURSOS 2020'!$N:$N)</f>
        <v>0</v>
      </c>
      <c r="F93" s="22">
        <f>+SUMIF('TOTAL RECURSOS 2020'!$P:$P,CONCATENATE("E006",$A93,1,$F$8),'TOTAL RECURSOS 2020'!$N:$N)</f>
        <v>0</v>
      </c>
      <c r="G93" s="22">
        <f>+SUMIF('TOTAL RECURSOS 2020'!$P:$P,CONCATENATE("K024",$A93,1,$G$8),'TOTAL RECURSOS 2020'!$N:$N)</f>
        <v>0</v>
      </c>
      <c r="H93" s="22">
        <f>+SUMIF('TOTAL RECURSOS 2020'!$P:$P,CONCATENATE("O001",$A93,4,$F$8),'TOTAL RECURSOS 2020'!$N:$N)</f>
        <v>0</v>
      </c>
      <c r="I93" s="22">
        <f>+SUMIF('TOTAL RECURSOS 2020'!$P:$P,CONCATENATE("M001",$A93,4,$F$8),'TOTAL RECURSOS 2020'!$N:$N)</f>
        <v>0</v>
      </c>
      <c r="J93" s="22">
        <f>+SUMIF('TOTAL RECURSOS 2020'!$P:$P,CONCATENATE("E006",$A93,4,$F$8),'TOTAL RECURSOS 2020'!$N:$N)</f>
        <v>210000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120000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120000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120000</v>
      </c>
      <c r="D95" s="22">
        <f>+SUMIF('TOTAL RECURSOS 2020'!$P:$P,CONCATENATE("O001",$A95,1,$F$8),'TOTAL RECURSOS 2020'!$N:$N)</f>
        <v>0</v>
      </c>
      <c r="E95" s="22">
        <f>+SUMIF('TOTAL RECURSOS 2020'!$P:$P,CONCATENATE("M001",$A95,1,$F$8),'TOTAL RECURSOS 2020'!$N:$N)</f>
        <v>0</v>
      </c>
      <c r="F95" s="22">
        <f>+SUMIF('TOTAL RECURSOS 2020'!$P:$P,CONCATENATE("E006",$A95,1,$F$8),'TOTAL RECURSOS 2020'!$N:$N)</f>
        <v>0</v>
      </c>
      <c r="G95" s="22">
        <f>+SUMIF('TOTAL RECURSOS 2020'!$P:$P,CONCATENATE("K024",$A95,1,$G$8),'TOTAL RECURSOS 2020'!$N:$N)</f>
        <v>0</v>
      </c>
      <c r="H95" s="22">
        <f>+SUMIF('TOTAL RECURSOS 2020'!$P:$P,CONCATENATE("O001",$A95,4,$F$8),'TOTAL RECURSOS 2020'!$N:$N)</f>
        <v>0</v>
      </c>
      <c r="I95" s="22">
        <f>+SUMIF('TOTAL RECURSOS 2020'!$P:$P,CONCATENATE("M001",$A95,4,$F$8),'TOTAL RECURSOS 2020'!$N:$N)</f>
        <v>0</v>
      </c>
      <c r="J95" s="22">
        <f>+SUMIF('TOTAL RECURSOS 2020'!$P:$P,CONCATENATE("E006",$A95,4,$F$8),'TOTAL RECURSOS 2020'!$N:$N)</f>
        <v>120000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4702292</v>
      </c>
      <c r="D96" s="20">
        <f t="shared" si="38"/>
        <v>0</v>
      </c>
      <c r="E96" s="20">
        <f t="shared" si="38"/>
        <v>0</v>
      </c>
      <c r="F96" s="20">
        <f t="shared" si="38"/>
        <v>891692</v>
      </c>
      <c r="G96" s="20">
        <f t="shared" si="38"/>
        <v>0</v>
      </c>
      <c r="H96" s="20">
        <f t="shared" si="38"/>
        <v>0</v>
      </c>
      <c r="I96" s="20">
        <f t="shared" si="38"/>
        <v>118700</v>
      </c>
      <c r="J96" s="20">
        <f t="shared" si="38"/>
        <v>3691900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891692</v>
      </c>
      <c r="D97" s="22">
        <f t="shared" si="39"/>
        <v>0</v>
      </c>
      <c r="E97" s="22">
        <f t="shared" si="39"/>
        <v>0</v>
      </c>
      <c r="F97" s="22">
        <f t="shared" si="39"/>
        <v>891692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891692</v>
      </c>
      <c r="D98" s="22">
        <f>+SUMIF('TOTAL RECURSOS 2020'!$P:$P,CONCATENATE("O001",$A98,1,$F$8),'TOTAL RECURSOS 2020'!$N:$N)</f>
        <v>0</v>
      </c>
      <c r="E98" s="22">
        <f>+SUMIF('TOTAL RECURSOS 2020'!$P:$P,CONCATENATE("M001",$A98,1,$F$8),'TOTAL RECURSOS 2020'!$N:$N)</f>
        <v>0</v>
      </c>
      <c r="F98" s="22">
        <f>+SUMIF('TOTAL RECURSOS 2020'!$P:$P,CONCATENATE("E006",$A98,1,$F$8),'TOTAL RECURSOS 2020'!$N:$N)</f>
        <v>891692</v>
      </c>
      <c r="G98" s="22">
        <f>+SUMIF('TOTAL RECURSOS 2020'!$P:$P,CONCATENATE("K024",$A98,1,$G$8),'TOTAL RECURSOS 2020'!$N:$N)</f>
        <v>0</v>
      </c>
      <c r="H98" s="22">
        <f>+SUMIF('TOTAL RECURSOS 2020'!$P:$P,CONCATENATE("O001",$A98,4,$F$8),'TOTAL RECURSOS 2020'!$N:$N)</f>
        <v>0</v>
      </c>
      <c r="I98" s="22">
        <f>+SUMIF('TOTAL RECURSOS 2020'!$P:$P,CONCATENATE("M001",$A98,4,$F$8),'TOTAL RECURSOS 2020'!$N:$N)</f>
        <v>0</v>
      </c>
      <c r="J98" s="22">
        <f>+SUMIF('TOTAL RECURSOS 2020'!$P:$P,CONCATENATE("E006",$A98,4,$F$8),'TOTAL RECURSOS 2020'!$N:$N)</f>
        <v>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130000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85600</v>
      </c>
      <c r="J99" s="22">
        <f t="shared" si="40"/>
        <v>44400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130000</v>
      </c>
      <c r="D100" s="22">
        <f>+SUMIF('TOTAL RECURSOS 2020'!$P:$P,CONCATENATE("O001",$A100,1,$F$8),'TOTAL RECURSOS 2020'!$N:$N)</f>
        <v>0</v>
      </c>
      <c r="E100" s="22">
        <f>+SUMIF('TOTAL RECURSOS 2020'!$P:$P,CONCATENATE("M001",$A100,1,$F$8),'TOTAL RECURSOS 2020'!$N:$N)</f>
        <v>0</v>
      </c>
      <c r="F100" s="22">
        <f>+SUMIF('TOTAL RECURSOS 2020'!$P:$P,CONCATENATE("E006",$A100,1,$F$8),'TOTAL RECURSOS 2020'!$N:$N)</f>
        <v>0</v>
      </c>
      <c r="G100" s="22">
        <f>+SUMIF('TOTAL RECURSOS 2020'!$P:$P,CONCATENATE("K024",$A100,1,$G$8),'TOTAL RECURSOS 2020'!$N:$N)</f>
        <v>0</v>
      </c>
      <c r="H100" s="22">
        <f>+SUMIF('TOTAL RECURSOS 2020'!$P:$P,CONCATENATE("O001",$A100,4,$F$8),'TOTAL RECURSOS 2020'!$N:$N)</f>
        <v>0</v>
      </c>
      <c r="I100" s="22">
        <f>+SUMIF('TOTAL RECURSOS 2020'!$P:$P,CONCATENATE("M001",$A100,4,$F$8),'TOTAL RECURSOS 2020'!$N:$N)</f>
        <v>85600</v>
      </c>
      <c r="J100" s="22">
        <f>+SUMIF('TOTAL RECURSOS 2020'!$P:$P,CONCATENATE("E006",$A100,4,$F$8),'TOTAL RECURSOS 2020'!$N:$N)</f>
        <v>44400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200000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33100</v>
      </c>
      <c r="J101" s="22">
        <f t="shared" si="41"/>
        <v>166900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200000</v>
      </c>
      <c r="D102" s="22">
        <f>+SUMIF('TOTAL RECURSOS 2020'!$P:$P,CONCATENATE("O001",$A102,1,$F$8),'TOTAL RECURSOS 2020'!$N:$N)</f>
        <v>0</v>
      </c>
      <c r="E102" s="22">
        <f>+SUMIF('TOTAL RECURSOS 2020'!$P:$P,CONCATENATE("M001",$A102,1,$F$8),'TOTAL RECURSOS 2020'!$N:$N)</f>
        <v>0</v>
      </c>
      <c r="F102" s="22">
        <f>+SUMIF('TOTAL RECURSOS 2020'!$P:$P,CONCATENATE("E006",$A102,1,$F$8),'TOTAL RECURSOS 2020'!$N:$N)</f>
        <v>0</v>
      </c>
      <c r="G102" s="22">
        <f>+SUMIF('TOTAL RECURSOS 2020'!$P:$P,CONCATENATE("K024",$A102,1,$G$8),'TOTAL RECURSOS 2020'!$N:$N)</f>
        <v>0</v>
      </c>
      <c r="H102" s="22">
        <f>+SUMIF('TOTAL RECURSOS 2020'!$P:$P,CONCATENATE("O001",$A102,4,$F$8),'TOTAL RECURSOS 2020'!$N:$N)</f>
        <v>0</v>
      </c>
      <c r="I102" s="22">
        <f>+SUMIF('TOTAL RECURSOS 2020'!$P:$P,CONCATENATE("M001",$A102,4,$F$8),'TOTAL RECURSOS 2020'!$N:$N)</f>
        <v>33100</v>
      </c>
      <c r="J102" s="22">
        <f>+SUMIF('TOTAL RECURSOS 2020'!$P:$P,CONCATENATE("E006",$A102,4,$F$8),'TOTAL RECURSOS 2020'!$N:$N)</f>
        <v>166900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1300000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1300000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1300000</v>
      </c>
      <c r="D104" s="22">
        <f>+SUMIF('TOTAL RECURSOS 2020'!$P:$P,CONCATENATE("O001",$A104,1,$F$8),'TOTAL RECURSOS 2020'!$N:$N)</f>
        <v>0</v>
      </c>
      <c r="E104" s="22">
        <f>+SUMIF('TOTAL RECURSOS 2020'!$P:$P,CONCATENATE("M001",$A104,1,$F$8),'TOTAL RECURSOS 2020'!$N:$N)</f>
        <v>0</v>
      </c>
      <c r="F104" s="22">
        <f>+SUMIF('TOTAL RECURSOS 2020'!$P:$P,CONCATENATE("E006",$A104,1,$F$8),'TOTAL RECURSOS 2020'!$N:$N)</f>
        <v>0</v>
      </c>
      <c r="G104" s="22">
        <f>+SUMIF('TOTAL RECURSOS 2020'!$P:$P,CONCATENATE("K024",$A104,1,$G$8),'TOTAL RECURSOS 2020'!$N:$N)</f>
        <v>0</v>
      </c>
      <c r="H104" s="22">
        <f>+SUMIF('TOTAL RECURSOS 2020'!$P:$P,CONCATENATE("O001",$A104,4,$F$8),'TOTAL RECURSOS 2020'!$N:$N)</f>
        <v>0</v>
      </c>
      <c r="I104" s="22">
        <f>+SUMIF('TOTAL RECURSOS 2020'!$P:$P,CONCATENATE("M001",$A104,4,$F$8),'TOTAL RECURSOS 2020'!$N:$N)</f>
        <v>0</v>
      </c>
      <c r="J104" s="22">
        <f>+SUMIF('TOTAL RECURSOS 2020'!$P:$P,CONCATENATE("E006",$A104,4,$F$8),'TOTAL RECURSOS 2020'!$N:$N)</f>
        <v>1300000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2180600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2180600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2180600</v>
      </c>
      <c r="D106" s="22">
        <f>+SUMIF('TOTAL RECURSOS 2020'!$P:$P,CONCATENATE("O001",$A106,1,$F$8),'TOTAL RECURSOS 2020'!$N:$N)</f>
        <v>0</v>
      </c>
      <c r="E106" s="22">
        <f>+SUMIF('TOTAL RECURSOS 2020'!$P:$P,CONCATENATE("M001",$A106,1,$F$8),'TOTAL RECURSOS 2020'!$N:$N)</f>
        <v>0</v>
      </c>
      <c r="F106" s="22">
        <f>+SUMIF('TOTAL RECURSOS 2020'!$P:$P,CONCATENATE("E006",$A106,1,$F$8),'TOTAL RECURSOS 2020'!$N:$N)</f>
        <v>0</v>
      </c>
      <c r="G106" s="22">
        <f>+SUMIF('TOTAL RECURSOS 2020'!$P:$P,CONCATENATE("K024",$A106,1,$G$8),'TOTAL RECURSOS 2020'!$N:$N)</f>
        <v>0</v>
      </c>
      <c r="H106" s="22">
        <f>+SUMIF('TOTAL RECURSOS 2020'!$P:$P,CONCATENATE("O001",$A106,4,$F$8),'TOTAL RECURSOS 2020'!$N:$N)</f>
        <v>0</v>
      </c>
      <c r="I106" s="22">
        <f>+SUMIF('TOTAL RECURSOS 2020'!$P:$P,CONCATENATE("M001",$A106,4,$F$8),'TOTAL RECURSOS 2020'!$N:$N)</f>
        <v>0</v>
      </c>
      <c r="J106" s="22">
        <f>+SUMIF('TOTAL RECURSOS 2020'!$P:$P,CONCATENATE("E006",$A106,4,$F$8),'TOTAL RECURSOS 2020'!$N:$N)</f>
        <v>2180600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1700000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10800</v>
      </c>
      <c r="I107" s="20">
        <f t="shared" si="44"/>
        <v>4400</v>
      </c>
      <c r="J107" s="20">
        <f t="shared" si="44"/>
        <v>1684800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1700000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10800</v>
      </c>
      <c r="I108" s="22">
        <f t="shared" si="45"/>
        <v>4400</v>
      </c>
      <c r="J108" s="22">
        <f t="shared" si="45"/>
        <v>1684800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1250000</v>
      </c>
      <c r="D109" s="22">
        <f>+SUMIF('TOTAL RECURSOS 2020'!$P:$P,CONCATENATE("O001",$A109,1,$F$8),'TOTAL RECURSOS 2020'!$N:$N)</f>
        <v>0</v>
      </c>
      <c r="E109" s="22">
        <f>+SUMIF('TOTAL RECURSOS 2020'!$P:$P,CONCATENATE("M001",$A109,1,$F$8),'TOTAL RECURSOS 2020'!$N:$N)</f>
        <v>0</v>
      </c>
      <c r="F109" s="22">
        <f>+SUMIF('TOTAL RECURSOS 2020'!$P:$P,CONCATENATE("E006",$A109,1,$F$8),'TOTAL RECURSOS 2020'!$N:$N)</f>
        <v>0</v>
      </c>
      <c r="G109" s="22">
        <f>+SUMIF('TOTAL RECURSOS 2020'!$P:$P,CONCATENATE("K024",$A109,1,$G$8),'TOTAL RECURSOS 2020'!$N:$N)</f>
        <v>0</v>
      </c>
      <c r="H109" s="22">
        <f>+SUMIF('TOTAL RECURSOS 2020'!$P:$P,CONCATENATE("O001",$A109,4,$F$8),'TOTAL RECURSOS 2020'!$N:$N)</f>
        <v>10800</v>
      </c>
      <c r="I109" s="22">
        <f>+SUMIF('TOTAL RECURSOS 2020'!$P:$P,CONCATENATE("M001",$A109,4,$F$8),'TOTAL RECURSOS 2020'!$N:$N)</f>
        <v>4400</v>
      </c>
      <c r="J109" s="22">
        <f>+SUMIF('TOTAL RECURSOS 2020'!$P:$P,CONCATENATE("E006",$A109,4,$F$8),'TOTAL RECURSOS 2020'!$N:$N)</f>
        <v>1234800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2020'!$P:$P,CONCATENATE("O001",$A110,1,$F$8),'TOTAL RECURSOS 2020'!$N:$N)</f>
        <v>0</v>
      </c>
      <c r="E110" s="22">
        <f>+SUMIF('TOTAL RECURSOS 2020'!$P:$P,CONCATENATE("M001",$A110,1,$F$8),'TOTAL RECURSOS 2020'!$N:$N)</f>
        <v>0</v>
      </c>
      <c r="F110" s="22">
        <f>+SUMIF('TOTAL RECURSOS 2020'!$P:$P,CONCATENATE("E006",$A110,1,$F$8),'TOTAL RECURSOS 2020'!$N:$N)</f>
        <v>0</v>
      </c>
      <c r="G110" s="22">
        <f>+SUMIF('TOTAL RECURSOS 2020'!$P:$P,CONCATENATE("K024",$A110,1,$G$8),'TOTAL RECURSOS 2020'!$N:$N)</f>
        <v>0</v>
      </c>
      <c r="H110" s="22">
        <f>+SUMIF('TOTAL RECURSOS 2020'!$P:$P,CONCATENATE("O001",$A110,4,$F$8),'TOTAL RECURSOS 2020'!$N:$N)</f>
        <v>0</v>
      </c>
      <c r="I110" s="22">
        <f>+SUMIF('TOTAL RECURSOS 2020'!$P:$P,CONCATENATE("M001",$A110,4,$F$8),'TOTAL RECURSOS 2020'!$N:$N)</f>
        <v>0</v>
      </c>
      <c r="J110" s="22">
        <f>+SUMIF('TOTAL RECURSOS 2020'!$P:$P,CONCATENATE("E006",$A110,4,$F$8),'TOTAL RECURSOS 2020'!$N:$N)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450000</v>
      </c>
      <c r="D111" s="22">
        <f>+SUMIF('TOTAL RECURSOS 2020'!$P:$P,CONCATENATE("O001",$A111,1,$F$8),'TOTAL RECURSOS 2020'!$N:$N)</f>
        <v>0</v>
      </c>
      <c r="E111" s="22">
        <f>+SUMIF('TOTAL RECURSOS 2020'!$P:$P,CONCATENATE("M001",$A111,1,$F$8),'TOTAL RECURSOS 2020'!$N:$N)</f>
        <v>0</v>
      </c>
      <c r="F111" s="22">
        <f>+SUMIF('TOTAL RECURSOS 2020'!$P:$P,CONCATENATE("E006",$A111,1,$F$8),'TOTAL RECURSOS 2020'!$N:$N)</f>
        <v>0</v>
      </c>
      <c r="G111" s="22">
        <f>+SUMIF('TOTAL RECURSOS 2020'!$P:$P,CONCATENATE("K024",$A111,1,$G$8),'TOTAL RECURSOS 2020'!$N:$N)</f>
        <v>0</v>
      </c>
      <c r="H111" s="22">
        <f>+SUMIF('TOTAL RECURSOS 2020'!$P:$P,CONCATENATE("O001",$A111,4,$F$8),'TOTAL RECURSOS 2020'!$N:$N)</f>
        <v>0</v>
      </c>
      <c r="I111" s="22">
        <f>+SUMIF('TOTAL RECURSOS 2020'!$P:$P,CONCATENATE("M001",$A111,4,$F$8),'TOTAL RECURSOS 2020'!$N:$N)</f>
        <v>0</v>
      </c>
      <c r="J111" s="22">
        <f>+SUMIF('TOTAL RECURSOS 2020'!$P:$P,CONCATENATE("E006",$A111,4,$F$8),'TOTAL RECURSOS 2020'!$N:$N)</f>
        <v>450000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452000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26200</v>
      </c>
      <c r="J112" s="20">
        <f t="shared" si="46"/>
        <v>425800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150000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3000</v>
      </c>
      <c r="J113" s="22">
        <f t="shared" si="47"/>
        <v>147000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150000</v>
      </c>
      <c r="D114" s="22">
        <f>+SUMIF('TOTAL RECURSOS 2020'!$P:$P,CONCATENATE("O001",$A114,1,$F$8),'TOTAL RECURSOS 2020'!$N:$N)</f>
        <v>0</v>
      </c>
      <c r="E114" s="22">
        <f>+SUMIF('TOTAL RECURSOS 2020'!$P:$P,CONCATENATE("M001",$A114,1,$F$8),'TOTAL RECURSOS 2020'!$N:$N)</f>
        <v>0</v>
      </c>
      <c r="F114" s="22">
        <f>+SUMIF('TOTAL RECURSOS 2020'!$P:$P,CONCATENATE("E006",$A114,1,$F$8),'TOTAL RECURSOS 2020'!$N:$N)</f>
        <v>0</v>
      </c>
      <c r="G114" s="22">
        <f>+SUMIF('TOTAL RECURSOS 2020'!$P:$P,CONCATENATE("K024",$A114,1,$G$8),'TOTAL RECURSOS 2020'!$N:$N)</f>
        <v>0</v>
      </c>
      <c r="H114" s="22">
        <f>+SUMIF('TOTAL RECURSOS 2020'!$P:$P,CONCATENATE("O001",$A114,4,$F$8),'TOTAL RECURSOS 2020'!$N:$N)</f>
        <v>0</v>
      </c>
      <c r="I114" s="22">
        <f>+SUMIF('TOTAL RECURSOS 2020'!$P:$P,CONCATENATE("M001",$A114,4,$F$8),'TOTAL RECURSOS 2020'!$N:$N)</f>
        <v>3000</v>
      </c>
      <c r="J114" s="22">
        <f>+SUMIF('TOTAL RECURSOS 2020'!$P:$P,CONCATENATE("E006",$A114,4,$F$8),'TOTAL RECURSOS 2020'!$N:$N)</f>
        <v>147000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270000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3200</v>
      </c>
      <c r="J115" s="22">
        <f t="shared" si="48"/>
        <v>266800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270000</v>
      </c>
      <c r="D116" s="22">
        <f>+SUMIF('TOTAL RECURSOS 2020'!$P:$P,CONCATENATE("O001",$A116,1,$F$8),'TOTAL RECURSOS 2020'!$N:$N)</f>
        <v>0</v>
      </c>
      <c r="E116" s="22">
        <f>+SUMIF('TOTAL RECURSOS 2020'!$P:$P,CONCATENATE("M001",$A116,1,$F$8),'TOTAL RECURSOS 2020'!$N:$N)</f>
        <v>0</v>
      </c>
      <c r="F116" s="22">
        <f>+SUMIF('TOTAL RECURSOS 2020'!$P:$P,CONCATENATE("E006",$A116,1,$F$8),'TOTAL RECURSOS 2020'!$N:$N)</f>
        <v>0</v>
      </c>
      <c r="G116" s="22">
        <f>+SUMIF('TOTAL RECURSOS 2020'!$P:$P,CONCATENATE("K024",$A116,1,$G$8),'TOTAL RECURSOS 2020'!$N:$N)</f>
        <v>0</v>
      </c>
      <c r="H116" s="22">
        <f>+SUMIF('TOTAL RECURSOS 2020'!$P:$P,CONCATENATE("O001",$A116,4,$F$8),'TOTAL RECURSOS 2020'!$N:$N)</f>
        <v>0</v>
      </c>
      <c r="I116" s="22">
        <f>+SUMIF('TOTAL RECURSOS 2020'!$P:$P,CONCATENATE("M001",$A116,4,$F$8),'TOTAL RECURSOS 2020'!$N:$N)</f>
        <v>3200</v>
      </c>
      <c r="J116" s="22">
        <f>+SUMIF('TOTAL RECURSOS 2020'!$P:$P,CONCATENATE("E006",$A116,4,$F$8),'TOTAL RECURSOS 2020'!$N:$N)</f>
        <v>266800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20000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20000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20000</v>
      </c>
      <c r="D118" s="22">
        <f>+SUMIF('TOTAL RECURSOS 2020'!$P:$P,CONCATENATE("O001",$A118,1,$F$8),'TOTAL RECURSOS 2020'!$N:$N)</f>
        <v>0</v>
      </c>
      <c r="E118" s="22">
        <f>+SUMIF('TOTAL RECURSOS 2020'!$P:$P,CONCATENATE("M001",$A118,1,$F$8),'TOTAL RECURSOS 2020'!$N:$N)</f>
        <v>0</v>
      </c>
      <c r="F118" s="22">
        <f>+SUMIF('TOTAL RECURSOS 2020'!$P:$P,CONCATENATE("E006",$A118,1,$F$8),'TOTAL RECURSOS 2020'!$N:$N)</f>
        <v>0</v>
      </c>
      <c r="G118" s="22">
        <f>+SUMIF('TOTAL RECURSOS 2020'!$P:$P,CONCATENATE("K024",$A118,1,$G$8),'TOTAL RECURSOS 2020'!$N:$N)</f>
        <v>0</v>
      </c>
      <c r="H118" s="22">
        <f>+SUMIF('TOTAL RECURSOS 2020'!$P:$P,CONCATENATE("O001",$A118,4,$F$8),'TOTAL RECURSOS 2020'!$N:$N)</f>
        <v>0</v>
      </c>
      <c r="I118" s="22">
        <f>+SUMIF('TOTAL RECURSOS 2020'!$P:$P,CONCATENATE("M001",$A118,4,$F$8),'TOTAL RECURSOS 2020'!$N:$N)</f>
        <v>20000</v>
      </c>
      <c r="J118" s="22">
        <f>+SUMIF('TOTAL RECURSOS 2020'!$P:$P,CONCATENATE("E006",$A118,4,$F$8),'TOTAL RECURSOS 2020'!$N:$N)</f>
        <v>0</v>
      </c>
    </row>
    <row r="119" spans="1:10" ht="17.100000000000001" customHeight="1" x14ac:dyDescent="0.25">
      <c r="A119" s="27">
        <v>274</v>
      </c>
      <c r="B119" s="21" t="s">
        <v>453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453</v>
      </c>
      <c r="C120" s="22">
        <f>+SUM(D120:J120)</f>
        <v>0</v>
      </c>
      <c r="D120" s="22">
        <f>+SUMIF('TOTAL RECURSOS 2020'!$P:$P,CONCATENATE("O001",$A120,1,$F$8),'TOTAL RECURSOS 2020'!$N:$N)</f>
        <v>0</v>
      </c>
      <c r="E120" s="22">
        <f>+SUMIF('TOTAL RECURSOS 2020'!$P:$P,CONCATENATE("M001",$A120,1,$F$8),'TOTAL RECURSOS 2020'!$N:$N)</f>
        <v>0</v>
      </c>
      <c r="F120" s="22">
        <f>+SUMIF('TOTAL RECURSOS 2020'!$P:$P,CONCATENATE("E006",$A120,1,$F$8),'TOTAL RECURSOS 2020'!$N:$N)</f>
        <v>0</v>
      </c>
      <c r="G120" s="22">
        <f>+SUMIF('TOTAL RECURSOS 2020'!$P:$P,CONCATENATE("K024",$A120,1,$G$8),'TOTAL RECURSOS 2020'!$N:$N)</f>
        <v>0</v>
      </c>
      <c r="H120" s="22">
        <f>+SUMIF('TOTAL RECURSOS 2020'!$P:$P,CONCATENATE("O001",$A120,4,$F$8),'TOTAL RECURSOS 2020'!$N:$N)</f>
        <v>0</v>
      </c>
      <c r="I120" s="22">
        <f>+SUMIF('TOTAL RECURSOS 2020'!$P:$P,CONCATENATE("M001",$A120,4,$F$8),'TOTAL RECURSOS 2020'!$N:$N)</f>
        <v>0</v>
      </c>
      <c r="J120" s="22">
        <f>+SUMIF('TOTAL RECURSOS 2020'!$P:$P,CONCATENATE("E006",$A120,4,$F$8),'TOTAL RECURSOS 2020'!$N:$N)</f>
        <v>0</v>
      </c>
    </row>
    <row r="121" spans="1:10" ht="17.100000000000001" customHeight="1" x14ac:dyDescent="0.25">
      <c r="A121" s="27">
        <v>275</v>
      </c>
      <c r="B121" s="21" t="s">
        <v>471</v>
      </c>
      <c r="C121" s="22">
        <f t="shared" si="50"/>
        <v>12000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12000</v>
      </c>
    </row>
    <row r="122" spans="1:10" ht="17.100000000000001" customHeight="1" x14ac:dyDescent="0.25">
      <c r="A122" s="28">
        <v>27501</v>
      </c>
      <c r="B122" s="21" t="s">
        <v>471</v>
      </c>
      <c r="C122" s="22">
        <f>+SUM(D122:J122)</f>
        <v>12000</v>
      </c>
      <c r="D122" s="22">
        <f>+SUMIF('TOTAL RECURSOS 2020'!$P:$P,CONCATENATE("O001",$A122,1,$F$8),'TOTAL RECURSOS 2020'!$N:$N)</f>
        <v>0</v>
      </c>
      <c r="E122" s="22">
        <f>+SUMIF('TOTAL RECURSOS 2020'!$P:$P,CONCATENATE("M001",$A122,1,$F$8),'TOTAL RECURSOS 2020'!$N:$N)</f>
        <v>0</v>
      </c>
      <c r="F122" s="22">
        <f>+SUMIF('TOTAL RECURSOS 2020'!$P:$P,CONCATENATE("E006",$A122,1,$F$8),'TOTAL RECURSOS 2020'!$N:$N)</f>
        <v>0</v>
      </c>
      <c r="G122" s="22">
        <f>+SUMIF('TOTAL RECURSOS 2020'!$P:$P,CONCATENATE("K024",$A122,1,$G$8),'TOTAL RECURSOS 2020'!$N:$N)</f>
        <v>0</v>
      </c>
      <c r="H122" s="22">
        <f>+SUMIF('TOTAL RECURSOS 2020'!$P:$P,CONCATENATE("O001",$A122,4,$F$8),'TOTAL RECURSOS 2020'!$N:$N)</f>
        <v>0</v>
      </c>
      <c r="I122" s="22">
        <f>+SUMIF('TOTAL RECURSOS 2020'!$P:$P,CONCATENATE("M001",$A122,4,$F$8),'TOTAL RECURSOS 2020'!$N:$N)</f>
        <v>0</v>
      </c>
      <c r="J122" s="22">
        <f>+SUMIF('TOTAL RECURSOS 2020'!$P:$P,CONCATENATE("E006",$A122,4,$F$8),'TOTAL RECURSOS 2020'!$N:$N)</f>
        <v>12000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3549100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10700</v>
      </c>
      <c r="J123" s="20">
        <f t="shared" si="51"/>
        <v>3538400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390000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390000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390000</v>
      </c>
      <c r="D125" s="22">
        <f>+SUMIF('TOTAL RECURSOS 2020'!$P:$P,CONCATENATE("O001",$A125,1,$F$8),'TOTAL RECURSOS 2020'!$N:$N)</f>
        <v>0</v>
      </c>
      <c r="E125" s="22">
        <f>+SUMIF('TOTAL RECURSOS 2020'!$P:$P,CONCATENATE("M001",$A125,1,$F$8),'TOTAL RECURSOS 2020'!$N:$N)</f>
        <v>0</v>
      </c>
      <c r="F125" s="22">
        <f>+SUMIF('TOTAL RECURSOS 2020'!$P:$P,CONCATENATE("E006",$A125,1,$F$8),'TOTAL RECURSOS 2020'!$N:$N)</f>
        <v>0</v>
      </c>
      <c r="G125" s="22">
        <f>+SUMIF('TOTAL RECURSOS 2020'!$P:$P,CONCATENATE("K024",$A125,1,$G$8),'TOTAL RECURSOS 2020'!$N:$N)</f>
        <v>0</v>
      </c>
      <c r="H125" s="22">
        <f>+SUMIF('TOTAL RECURSOS 2020'!$P:$P,CONCATENATE("O001",$A125,4,$F$8),'TOTAL RECURSOS 2020'!$N:$N)</f>
        <v>0</v>
      </c>
      <c r="I125" s="22">
        <f>+SUMIF('TOTAL RECURSOS 2020'!$P:$P,CONCATENATE("M001",$A125,4,$F$8),'TOTAL RECURSOS 2020'!$N:$N)</f>
        <v>0</v>
      </c>
      <c r="J125" s="22">
        <f>+SUMIF('TOTAL RECURSOS 2020'!$P:$P,CONCATENATE("E006",$A125,4,$F$8),'TOTAL RECURSOS 2020'!$N:$N)</f>
        <v>390000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81000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81000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81000</v>
      </c>
      <c r="D127" s="22">
        <f>+SUMIF('TOTAL RECURSOS 2020'!$P:$P,CONCATENATE("O001",$A127,1,$F$8),'TOTAL RECURSOS 2020'!$N:$N)</f>
        <v>0</v>
      </c>
      <c r="E127" s="22">
        <f>+SUMIF('TOTAL RECURSOS 2020'!$P:$P,CONCATENATE("M001",$A127,1,$F$8),'TOTAL RECURSOS 2020'!$N:$N)</f>
        <v>0</v>
      </c>
      <c r="F127" s="22">
        <f>+SUMIF('TOTAL RECURSOS 2020'!$P:$P,CONCATENATE("E006",$A127,1,$F$8),'TOTAL RECURSOS 2020'!$N:$N)</f>
        <v>0</v>
      </c>
      <c r="G127" s="22">
        <f>+SUMIF('TOTAL RECURSOS 2020'!$P:$P,CONCATENATE("K024",$A127,1,$G$8),'TOTAL RECURSOS 2020'!$N:$N)</f>
        <v>0</v>
      </c>
      <c r="H127" s="22">
        <f>+SUMIF('TOTAL RECURSOS 2020'!$P:$P,CONCATENATE("O001",$A127,4,$F$8),'TOTAL RECURSOS 2020'!$N:$N)</f>
        <v>0</v>
      </c>
      <c r="I127" s="22">
        <f>+SUMIF('TOTAL RECURSOS 2020'!$P:$P,CONCATENATE("M001",$A127,4,$F$8),'TOTAL RECURSOS 2020'!$N:$N)</f>
        <v>0</v>
      </c>
      <c r="J127" s="22">
        <f>+SUMIF('TOTAL RECURSOS 2020'!$P:$P,CONCATENATE("E006",$A127,4,$F$8),'TOTAL RECURSOS 2020'!$N:$N)</f>
        <v>81000</v>
      </c>
    </row>
    <row r="128" spans="1:10" ht="17.100000000000001" customHeight="1" x14ac:dyDescent="0.25">
      <c r="A128" s="27">
        <v>293</v>
      </c>
      <c r="B128" s="21" t="s">
        <v>472</v>
      </c>
      <c r="C128" s="22">
        <f t="shared" ref="C128:J130" si="54">+C129</f>
        <v>15000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15000</v>
      </c>
    </row>
    <row r="129" spans="1:10" ht="17.100000000000001" customHeight="1" x14ac:dyDescent="0.25">
      <c r="A129" s="28">
        <v>29301</v>
      </c>
      <c r="B129" s="21" t="s">
        <v>472</v>
      </c>
      <c r="C129" s="22">
        <f>+SUM(D129:J129)</f>
        <v>15000</v>
      </c>
      <c r="D129" s="22">
        <f>+SUMIF('TOTAL RECURSOS 2020'!$P:$P,CONCATENATE("O001",$A129,1,$F$8),'TOTAL RECURSOS 2020'!$N:$N)</f>
        <v>0</v>
      </c>
      <c r="E129" s="22">
        <f>+SUMIF('TOTAL RECURSOS 2020'!$P:$P,CONCATENATE("M001",$A129,1,$F$8),'TOTAL RECURSOS 2020'!$N:$N)</f>
        <v>0</v>
      </c>
      <c r="F129" s="22">
        <f>+SUMIF('TOTAL RECURSOS 2020'!$P:$P,CONCATENATE("E006",$A129,1,$F$8),'TOTAL RECURSOS 2020'!$N:$N)</f>
        <v>0</v>
      </c>
      <c r="G129" s="22">
        <f>+SUMIF('TOTAL RECURSOS 2020'!$P:$P,CONCATENATE("K024",$A129,1,$G$8),'TOTAL RECURSOS 2020'!$N:$N)</f>
        <v>0</v>
      </c>
      <c r="H129" s="22">
        <f>+SUMIF('TOTAL RECURSOS 2020'!$P:$P,CONCATENATE("O001",$A129,4,$F$8),'TOTAL RECURSOS 2020'!$N:$N)</f>
        <v>0</v>
      </c>
      <c r="I129" s="22">
        <f>+SUMIF('TOTAL RECURSOS 2020'!$P:$P,CONCATENATE("M001",$A129,4,$F$8),'TOTAL RECURSOS 2020'!$N:$N)</f>
        <v>0</v>
      </c>
      <c r="J129" s="22">
        <f>+SUMIF('TOTAL RECURSOS 2020'!$P:$P,CONCATENATE("E006",$A129,4,$F$8),'TOTAL RECURSOS 2020'!$N:$N)</f>
        <v>15000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360000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10700</v>
      </c>
      <c r="J130" s="22">
        <f t="shared" si="54"/>
        <v>349300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360000</v>
      </c>
      <c r="D131" s="22">
        <f>+SUMIF('TOTAL RECURSOS 2020'!$P:$P,CONCATENATE("O001",$A131,1,$F$8),'TOTAL RECURSOS 2020'!$N:$N)</f>
        <v>0</v>
      </c>
      <c r="E131" s="22">
        <f>+SUMIF('TOTAL RECURSOS 2020'!$P:$P,CONCATENATE("M001",$A131,1,$F$8),'TOTAL RECURSOS 2020'!$N:$N)</f>
        <v>0</v>
      </c>
      <c r="F131" s="22">
        <f>+SUMIF('TOTAL RECURSOS 2020'!$P:$P,CONCATENATE("E006",$A131,1,$F$8),'TOTAL RECURSOS 2020'!$N:$N)</f>
        <v>0</v>
      </c>
      <c r="G131" s="22">
        <f>+SUMIF('TOTAL RECURSOS 2020'!$P:$P,CONCATENATE("K024",$A131,1,$G$8),'TOTAL RECURSOS 2020'!$N:$N)</f>
        <v>0</v>
      </c>
      <c r="H131" s="22">
        <f>+SUMIF('TOTAL RECURSOS 2020'!$P:$P,CONCATENATE("O001",$A131,4,$F$8),'TOTAL RECURSOS 2020'!$N:$N)</f>
        <v>0</v>
      </c>
      <c r="I131" s="22">
        <f>+SUMIF('TOTAL RECURSOS 2020'!$P:$P,CONCATENATE("M001",$A131,4,$F$8),'TOTAL RECURSOS 2020'!$N:$N)</f>
        <v>10700</v>
      </c>
      <c r="J131" s="22">
        <f>+SUMIF('TOTAL RECURSOS 2020'!$P:$P,CONCATENATE("E006",$A131,4,$F$8),'TOTAL RECURSOS 2020'!$N:$N)</f>
        <v>349300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950000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950000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950000</v>
      </c>
      <c r="D133" s="22">
        <f>+SUMIF('TOTAL RECURSOS 2020'!$P:$P,CONCATENATE("O001",$A133,1,$F$8),'TOTAL RECURSOS 2020'!$N:$N)</f>
        <v>0</v>
      </c>
      <c r="E133" s="22">
        <f>+SUMIF('TOTAL RECURSOS 2020'!$P:$P,CONCATENATE("M001",$A133,1,$F$8),'TOTAL RECURSOS 2020'!$N:$N)</f>
        <v>0</v>
      </c>
      <c r="F133" s="22">
        <f>+SUMIF('TOTAL RECURSOS 2020'!$P:$P,CONCATENATE("E006",$A133,1,$F$8),'TOTAL RECURSOS 2020'!$N:$N)</f>
        <v>0</v>
      </c>
      <c r="G133" s="22">
        <f>+SUMIF('TOTAL RECURSOS 2020'!$P:$P,CONCATENATE("K024",$A133,1,$G$8),'TOTAL RECURSOS 2020'!$N:$N)</f>
        <v>0</v>
      </c>
      <c r="H133" s="22">
        <f>+SUMIF('TOTAL RECURSOS 2020'!$P:$P,CONCATENATE("O001",$A133,4,$F$8),'TOTAL RECURSOS 2020'!$N:$N)</f>
        <v>0</v>
      </c>
      <c r="I133" s="22">
        <f>+SUMIF('TOTAL RECURSOS 2020'!$P:$P,CONCATENATE("M001",$A133,4,$F$8),'TOTAL RECURSOS 2020'!$N:$N)</f>
        <v>0</v>
      </c>
      <c r="J133" s="22">
        <f>+SUMIF('TOTAL RECURSOS 2020'!$P:$P,CONCATENATE("E006",$A133,4,$F$8),'TOTAL RECURSOS 2020'!$N:$N)</f>
        <v>950000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700000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700000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700000</v>
      </c>
      <c r="D135" s="22">
        <f>+SUMIF('TOTAL RECURSOS 2020'!$P:$P,CONCATENATE("O001",$A135,1,$F$8),'TOTAL RECURSOS 2020'!$N:$N)</f>
        <v>0</v>
      </c>
      <c r="E135" s="22">
        <f>+SUMIF('TOTAL RECURSOS 2020'!$P:$P,CONCATENATE("M001",$A135,1,$F$8),'TOTAL RECURSOS 2020'!$N:$N)</f>
        <v>0</v>
      </c>
      <c r="F135" s="22">
        <f>+SUMIF('TOTAL RECURSOS 2020'!$P:$P,CONCATENATE("E006",$A135,1,$F$8),'TOTAL RECURSOS 2020'!$N:$N)</f>
        <v>0</v>
      </c>
      <c r="G135" s="22">
        <f>+SUMIF('TOTAL RECURSOS 2020'!$P:$P,CONCATENATE("K024",$A135,1,$G$8),'TOTAL RECURSOS 2020'!$N:$N)</f>
        <v>0</v>
      </c>
      <c r="H135" s="22">
        <f>+SUMIF('TOTAL RECURSOS 2020'!$P:$P,CONCATENATE("O001",$A135,4,$F$8),'TOTAL RECURSOS 2020'!$N:$N)</f>
        <v>0</v>
      </c>
      <c r="I135" s="22">
        <f>+SUMIF('TOTAL RECURSOS 2020'!$P:$P,CONCATENATE("M001",$A135,4,$F$8),'TOTAL RECURSOS 2020'!$N:$N)</f>
        <v>0</v>
      </c>
      <c r="J135" s="22">
        <f>+SUMIF('TOTAL RECURSOS 2020'!$P:$P,CONCATENATE("E006",$A135,4,$F$8),'TOTAL RECURSOS 2020'!$N:$N)</f>
        <v>700000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700000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700000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700000</v>
      </c>
      <c r="D137" s="22">
        <f>+SUMIF('TOTAL RECURSOS 2020'!$P:$P,CONCATENATE("O001",$A137,1,$F$8),'TOTAL RECURSOS 2020'!$N:$N)</f>
        <v>0</v>
      </c>
      <c r="E137" s="22">
        <f>+SUMIF('TOTAL RECURSOS 2020'!$P:$P,CONCATENATE("M001",$A137,1,$F$8),'TOTAL RECURSOS 2020'!$N:$N)</f>
        <v>0</v>
      </c>
      <c r="F137" s="22">
        <f>+SUMIF('TOTAL RECURSOS 2020'!$P:$P,CONCATENATE("E006",$A137,1,$F$8),'TOTAL RECURSOS 2020'!$N:$N)</f>
        <v>0</v>
      </c>
      <c r="G137" s="22">
        <f>+SUMIF('TOTAL RECURSOS 2020'!$P:$P,CONCATENATE("K024",$A137,1,$G$8),'TOTAL RECURSOS 2020'!$N:$N)</f>
        <v>0</v>
      </c>
      <c r="H137" s="22">
        <f>+SUMIF('TOTAL RECURSOS 2020'!$P:$P,CONCATENATE("O001",$A137,4,$F$8),'TOTAL RECURSOS 2020'!$N:$N)</f>
        <v>0</v>
      </c>
      <c r="I137" s="22">
        <f>+SUMIF('TOTAL RECURSOS 2020'!$P:$P,CONCATENATE("M001",$A137,4,$F$8),'TOTAL RECURSOS 2020'!$N:$N)</f>
        <v>0</v>
      </c>
      <c r="J137" s="22">
        <f>+SUMIF('TOTAL RECURSOS 2020'!$P:$P,CONCATENATE("E006",$A137,4,$F$8),'TOTAL RECURSOS 2020'!$N:$N)</f>
        <v>700000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353100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353100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353100</v>
      </c>
      <c r="D139" s="22">
        <f>+SUMIF('TOTAL RECURSOS 2020'!$P:$P,CONCATENATE("O001",$A139,1,$F$8),'TOTAL RECURSOS 2020'!$N:$N)</f>
        <v>0</v>
      </c>
      <c r="E139" s="22">
        <f>+SUMIF('TOTAL RECURSOS 2020'!$P:$P,CONCATENATE("M001",$A139,1,$F$8),'TOTAL RECURSOS 2020'!$N:$N)</f>
        <v>0</v>
      </c>
      <c r="F139" s="22">
        <f>+SUMIF('TOTAL RECURSOS 2020'!$P:$P,CONCATENATE("E006",$A139,1,$F$8),'TOTAL RECURSOS 2020'!$N:$N)</f>
        <v>0</v>
      </c>
      <c r="G139" s="22">
        <f>+SUMIF('TOTAL RECURSOS 2020'!$P:$P,CONCATENATE("K024",$A139,1,$G$8),'TOTAL RECURSOS 2020'!$N:$N)</f>
        <v>0</v>
      </c>
      <c r="H139" s="22">
        <f>+SUMIF('TOTAL RECURSOS 2020'!$P:$P,CONCATENATE("O001",$A139,4,$F$8),'TOTAL RECURSOS 2020'!$N:$N)</f>
        <v>0</v>
      </c>
      <c r="I139" s="22">
        <f>+SUMIF('TOTAL RECURSOS 2020'!$P:$P,CONCATENATE("M001",$A139,4,$F$8),'TOTAL RECURSOS 2020'!$N:$N)</f>
        <v>0</v>
      </c>
      <c r="J139" s="22">
        <f>+SUMIF('TOTAL RECURSOS 2020'!$P:$P,CONCATENATE("E006",$A139,4,$F$8),'TOTAL RECURSOS 2020'!$N:$N)</f>
        <v>353100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102245185</v>
      </c>
      <c r="D140" s="18">
        <f t="shared" si="59"/>
        <v>116694</v>
      </c>
      <c r="E140" s="18">
        <f t="shared" si="59"/>
        <v>199492</v>
      </c>
      <c r="F140" s="18">
        <f t="shared" si="59"/>
        <v>44846128</v>
      </c>
      <c r="G140" s="18">
        <f t="shared" si="59"/>
        <v>0</v>
      </c>
      <c r="H140" s="18">
        <f t="shared" si="59"/>
        <v>92100</v>
      </c>
      <c r="I140" s="18">
        <f t="shared" si="59"/>
        <v>1917500</v>
      </c>
      <c r="J140" s="18">
        <f t="shared" si="59"/>
        <v>55073271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31836223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25698423</v>
      </c>
      <c r="G141" s="20">
        <f t="shared" ref="G141" si="60">+G142+G144+G146+G148+G152+G156+G158+G160</f>
        <v>0</v>
      </c>
      <c r="H141" s="20">
        <f>+H142+H144+H146+H148+H150+H152+H156+H158+H160</f>
        <v>1300</v>
      </c>
      <c r="I141" s="20">
        <f>+I142+I144+I146+I148+I150+I152+I156+I158+I160</f>
        <v>2400</v>
      </c>
      <c r="J141" s="20">
        <f>+J142+J144+J146+J148+J150+J152+J156+J158+J160</f>
        <v>6134100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22000122</v>
      </c>
      <c r="D142" s="22">
        <f t="shared" si="61"/>
        <v>0</v>
      </c>
      <c r="E142" s="22">
        <f t="shared" si="61"/>
        <v>0</v>
      </c>
      <c r="F142" s="22">
        <f t="shared" si="61"/>
        <v>17858122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4142000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22000122</v>
      </c>
      <c r="D143" s="22">
        <f>+SUMIF('TOTAL RECURSOS 2020'!$P:$P,CONCATENATE("O001",$A143,1,$F$8),'TOTAL RECURSOS 2020'!$N:$N)</f>
        <v>0</v>
      </c>
      <c r="E143" s="22">
        <f>+SUMIF('TOTAL RECURSOS 2020'!$P:$P,CONCATENATE("M001",$A143,1,$F$8),'TOTAL RECURSOS 2020'!$N:$N)</f>
        <v>0</v>
      </c>
      <c r="F143" s="22">
        <f>+SUMIF('TOTAL RECURSOS 2020'!$P:$P,CONCATENATE("E006",$A143,1,$F$8),'TOTAL RECURSOS 2020'!$N:$N)</f>
        <v>17858122</v>
      </c>
      <c r="G143" s="22">
        <f>+SUMIF('TOTAL RECURSOS 2020'!$P:$P,CONCATENATE("K024",$A143,1,$G$8),'TOTAL RECURSOS 2020'!$N:$N)</f>
        <v>0</v>
      </c>
      <c r="H143" s="22">
        <f>+SUMIF('TOTAL RECURSOS 2020'!$P:$P,CONCATENATE("O001",$A143,4,$F$8),'TOTAL RECURSOS 2020'!$N:$N)</f>
        <v>0</v>
      </c>
      <c r="I143" s="22">
        <f>+SUMIF('TOTAL RECURSOS 2020'!$P:$P,CONCATENATE("M001",$A143,4,$F$8),'TOTAL RECURSOS 2020'!$N:$N)</f>
        <v>0</v>
      </c>
      <c r="J143" s="22">
        <f>+SUMIF('TOTAL RECURSOS 2020'!$P:$P,CONCATENATE("E006",$A143,4,$F$8),'TOTAL RECURSOS 2020'!$N:$N)</f>
        <v>4142000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7408633</v>
      </c>
      <c r="D144" s="22">
        <f t="shared" si="62"/>
        <v>0</v>
      </c>
      <c r="E144" s="22">
        <f t="shared" si="62"/>
        <v>0</v>
      </c>
      <c r="F144" s="22">
        <f t="shared" si="62"/>
        <v>7408633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0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7408633</v>
      </c>
      <c r="D145" s="22">
        <f>+SUMIF('TOTAL RECURSOS 2020'!$P:$P,CONCATENATE("O001",$A145,1,$F$8),'TOTAL RECURSOS 2020'!$N:$N)</f>
        <v>0</v>
      </c>
      <c r="E145" s="22">
        <f>+SUMIF('TOTAL RECURSOS 2020'!$P:$P,CONCATENATE("M001",$A145,1,$F$8),'TOTAL RECURSOS 2020'!$N:$N)</f>
        <v>0</v>
      </c>
      <c r="F145" s="22">
        <f>+SUMIF('TOTAL RECURSOS 2020'!$P:$P,CONCATENATE("E006",$A145,1,$F$8),'TOTAL RECURSOS 2020'!$N:$N)</f>
        <v>7408633</v>
      </c>
      <c r="G145" s="22">
        <f>+SUMIF('TOTAL RECURSOS 2020'!$P:$P,CONCATENATE("K024",$A145,1,$G$8),'TOTAL RECURSOS 2020'!$N:$N)</f>
        <v>0</v>
      </c>
      <c r="H145" s="22">
        <f>+SUMIF('TOTAL RECURSOS 2020'!$P:$P,CONCATENATE("O001",$A145,4,$F$8),'TOTAL RECURSOS 2020'!$N:$N)</f>
        <v>0</v>
      </c>
      <c r="I145" s="22">
        <f>+SUMIF('TOTAL RECURSOS 2020'!$P:$P,CONCATENATE("M001",$A145,4,$F$8),'TOTAL RECURSOS 2020'!$N:$N)</f>
        <v>0</v>
      </c>
      <c r="J145" s="22">
        <f>+SUMIF('TOTAL RECURSOS 2020'!$P:$P,CONCATENATE("E006",$A145,4,$F$8),'TOTAL RECURSOS 2020'!$N:$N)</f>
        <v>0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1498000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1498000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1498000</v>
      </c>
      <c r="D147" s="22">
        <f>+SUMIF('TOTAL RECURSOS 2020'!$P:$P,CONCATENATE("O001",$A147,1,$F$8),'TOTAL RECURSOS 2020'!$N:$N)</f>
        <v>0</v>
      </c>
      <c r="E147" s="22">
        <f>+SUMIF('TOTAL RECURSOS 2020'!$P:$P,CONCATENATE("M001",$A147,1,$F$8),'TOTAL RECURSOS 2020'!$N:$N)</f>
        <v>0</v>
      </c>
      <c r="F147" s="22">
        <f>+SUMIF('TOTAL RECURSOS 2020'!$P:$P,CONCATENATE("E006",$A147,1,$F$8),'TOTAL RECURSOS 2020'!$N:$N)</f>
        <v>0</v>
      </c>
      <c r="G147" s="22">
        <f>+SUMIF('TOTAL RECURSOS 2020'!$P:$P,CONCATENATE("K024",$A147,1,$G$8),'TOTAL RECURSOS 2020'!$N:$N)</f>
        <v>0</v>
      </c>
      <c r="H147" s="22">
        <f>+SUMIF('TOTAL RECURSOS 2020'!$P:$P,CONCATENATE("O001",$A147,4,$F$8),'TOTAL RECURSOS 2020'!$N:$N)</f>
        <v>0</v>
      </c>
      <c r="I147" s="22">
        <f>+SUMIF('TOTAL RECURSOS 2020'!$P:$P,CONCATENATE("M001",$A147,4,$F$8),'TOTAL RECURSOS 2020'!$N:$N)</f>
        <v>0</v>
      </c>
      <c r="J147" s="22">
        <f>+SUMIF('TOTAL RECURSOS 2020'!$P:$P,CONCATENATE("E006",$A147,4,$F$8),'TOTAL RECURSOS 2020'!$N:$N)</f>
        <v>1498000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75500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1300</v>
      </c>
      <c r="I148" s="22">
        <f t="shared" si="64"/>
        <v>2400</v>
      </c>
      <c r="J148" s="22">
        <f t="shared" si="64"/>
        <v>71800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75500</v>
      </c>
      <c r="D149" s="22">
        <f>+SUMIF('TOTAL RECURSOS 2020'!$P:$P,CONCATENATE("O001",$A149,1,$F$8),'TOTAL RECURSOS 2020'!$N:$N)</f>
        <v>0</v>
      </c>
      <c r="E149" s="22">
        <f>+SUMIF('TOTAL RECURSOS 2020'!$P:$P,CONCATENATE("M001",$A149,1,$F$8),'TOTAL RECURSOS 2020'!$N:$N)</f>
        <v>0</v>
      </c>
      <c r="F149" s="22">
        <f>+SUMIF('TOTAL RECURSOS 2020'!$P:$P,CONCATENATE("E006",$A149,1,$F$8),'TOTAL RECURSOS 2020'!$N:$N)</f>
        <v>0</v>
      </c>
      <c r="G149" s="22">
        <f>+SUMIF('TOTAL RECURSOS 2020'!$P:$P,CONCATENATE("K024",$A149,1,$G$8),'TOTAL RECURSOS 2020'!$N:$N)</f>
        <v>0</v>
      </c>
      <c r="H149" s="22">
        <f>+SUMIF('TOTAL RECURSOS 2020'!$P:$P,CONCATENATE("O001",$A149,4,$F$8),'TOTAL RECURSOS 2020'!$N:$N)</f>
        <v>1300</v>
      </c>
      <c r="I149" s="22">
        <f>+SUMIF('TOTAL RECURSOS 2020'!$P:$P,CONCATENATE("M001",$A149,4,$F$8),'TOTAL RECURSOS 2020'!$N:$N)</f>
        <v>2400</v>
      </c>
      <c r="J149" s="22">
        <f>+SUMIF('TOTAL RECURSOS 2020'!$P:$P,CONCATENATE("E006",$A149,4,$F$8),'TOTAL RECURSOS 2020'!$N:$N)</f>
        <v>71800</v>
      </c>
    </row>
    <row r="150" spans="1:10" ht="17.100000000000001" customHeight="1" x14ac:dyDescent="0.25">
      <c r="A150" s="27">
        <v>315</v>
      </c>
      <c r="B150" s="21" t="s">
        <v>482</v>
      </c>
      <c r="C150" s="22">
        <f t="shared" si="64"/>
        <v>129700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129700</v>
      </c>
    </row>
    <row r="151" spans="1:10" ht="17.100000000000001" customHeight="1" x14ac:dyDescent="0.25">
      <c r="A151" s="28">
        <v>31501</v>
      </c>
      <c r="B151" s="21" t="s">
        <v>483</v>
      </c>
      <c r="C151" s="22">
        <f>+SUM(D151:J151)</f>
        <v>129700</v>
      </c>
      <c r="D151" s="22">
        <f>+SUMIF('TOTAL RECURSOS 2020'!$P:$P,CONCATENATE("O001",$A151,1,$F$8),'TOTAL RECURSOS 2020'!$N:$N)</f>
        <v>0</v>
      </c>
      <c r="E151" s="22">
        <f>+SUMIF('TOTAL RECURSOS 2020'!$P:$P,CONCATENATE("M001",$A151,1,$F$8),'TOTAL RECURSOS 2020'!$N:$N)</f>
        <v>0</v>
      </c>
      <c r="F151" s="22">
        <f>+SUMIF('TOTAL RECURSOS 2020'!$P:$P,CONCATENATE("E006",$A151,1,$F$8),'TOTAL RECURSOS 2020'!$N:$N)</f>
        <v>0</v>
      </c>
      <c r="G151" s="22">
        <f>+SUMIF('TOTAL RECURSOS 2020'!$P:$P,CONCATENATE("K024",$A151,1,$G$8),'TOTAL RECURSOS 2020'!$N:$N)</f>
        <v>0</v>
      </c>
      <c r="H151" s="22">
        <f>+SUMIF('TOTAL RECURSOS 2020'!$P:$P,CONCATENATE("O001",$A151,4,$F$8),'TOTAL RECURSOS 2020'!$N:$N)</f>
        <v>0</v>
      </c>
      <c r="I151" s="22">
        <f>+SUMIF('TOTAL RECURSOS 2020'!$P:$P,CONCATENATE("M001",$A151,4,$F$8),'TOTAL RECURSOS 2020'!$N:$N)</f>
        <v>0</v>
      </c>
      <c r="J151" s="22">
        <f>+SUMIF('TOTAL RECURSOS 2020'!$P:$P,CONCATENATE("E006",$A151,4,$F$8),'TOTAL RECURSOS 2020'!$N:$N)</f>
        <v>129700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431668</v>
      </c>
      <c r="D152" s="22">
        <f t="shared" si="65"/>
        <v>0</v>
      </c>
      <c r="E152" s="22">
        <f t="shared" si="65"/>
        <v>0</v>
      </c>
      <c r="F152" s="22">
        <f t="shared" si="65"/>
        <v>431668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2020'!$P:$P,CONCATENATE("O001",$A153,1,$F$8),'TOTAL RECURSOS 2020'!$N:$N)</f>
        <v>0</v>
      </c>
      <c r="E153" s="22">
        <f>+SUMIF('TOTAL RECURSOS 2020'!$P:$P,CONCATENATE("M001",$A153,1,$F$8),'TOTAL RECURSOS 2020'!$N:$N)</f>
        <v>0</v>
      </c>
      <c r="F153" s="22">
        <f>+SUMIF('TOTAL RECURSOS 2020'!$P:$P,CONCATENATE("E006",$A153,1,$F$8),'TOTAL RECURSOS 2020'!$N:$N)</f>
        <v>0</v>
      </c>
      <c r="G153" s="22">
        <f>+SUMIF('TOTAL RECURSOS 2020'!$P:$P,CONCATENATE("K024",$A153,1,$G$8),'TOTAL RECURSOS 2020'!$N:$N)</f>
        <v>0</v>
      </c>
      <c r="H153" s="22">
        <f>+SUMIF('TOTAL RECURSOS 2020'!$P:$P,CONCATENATE("O001",$A153,4,$F$8),'TOTAL RECURSOS 2020'!$N:$N)</f>
        <v>0</v>
      </c>
      <c r="I153" s="22">
        <f>+SUMIF('TOTAL RECURSOS 2020'!$P:$P,CONCATENATE("M001",$A153,4,$F$8),'TOTAL RECURSOS 2020'!$N:$N)</f>
        <v>0</v>
      </c>
      <c r="J153" s="22">
        <f>+SUMIF('TOTAL RECURSOS 2020'!$P:$P,CONCATENATE("E006",$A153,4,$F$8),'TOTAL RECURSOS 2020'!$N:$N)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2020'!$P:$P,CONCATENATE("O001",$A154,1,$F$8),'TOTAL RECURSOS 2020'!$N:$N)</f>
        <v>0</v>
      </c>
      <c r="E154" s="22">
        <f>+SUMIF('TOTAL RECURSOS 2020'!$P:$P,CONCATENATE("M001",$A154,1,$F$8),'TOTAL RECURSOS 2020'!$N:$N)</f>
        <v>0</v>
      </c>
      <c r="F154" s="22">
        <f>+SUMIF('TOTAL RECURSOS 2020'!$P:$P,CONCATENATE("E006",$A154,1,$F$8),'TOTAL RECURSOS 2020'!$N:$N)</f>
        <v>0</v>
      </c>
      <c r="G154" s="22">
        <f>+SUMIF('TOTAL RECURSOS 2020'!$P:$P,CONCATENATE("K024",$A154,1,$G$8),'TOTAL RECURSOS 2020'!$N:$N)</f>
        <v>0</v>
      </c>
      <c r="H154" s="22">
        <f>+SUMIF('TOTAL RECURSOS 2020'!$P:$P,CONCATENATE("O001",$A154,4,$F$8),'TOTAL RECURSOS 2020'!$N:$N)</f>
        <v>0</v>
      </c>
      <c r="I154" s="22">
        <f>+SUMIF('TOTAL RECURSOS 2020'!$P:$P,CONCATENATE("M001",$A154,4,$F$8),'TOTAL RECURSOS 2020'!$N:$N)</f>
        <v>0</v>
      </c>
      <c r="J154" s="22">
        <f>+SUMIF('TOTAL RECURSOS 2020'!$P:$P,CONCATENATE("E006",$A154,4,$F$8),'TOTAL RECURSOS 2020'!$N:$N)</f>
        <v>0</v>
      </c>
    </row>
    <row r="155" spans="1:10" ht="17.100000000000001" customHeight="1" x14ac:dyDescent="0.25">
      <c r="A155" s="28">
        <v>31603</v>
      </c>
      <c r="B155" s="21" t="s">
        <v>468</v>
      </c>
      <c r="C155" s="22">
        <f>+SUM(D155:J155)</f>
        <v>431668</v>
      </c>
      <c r="D155" s="22">
        <f>+SUMIF('TOTAL RECURSOS 2020'!$P:$P,CONCATENATE("O001",$A155,1,$F$8),'TOTAL RECURSOS 2020'!$N:$N)</f>
        <v>0</v>
      </c>
      <c r="E155" s="22">
        <f>+SUMIF('TOTAL RECURSOS 2020'!$P:$P,CONCATENATE("M001",$A155,1,$F$8),'TOTAL RECURSOS 2020'!$N:$N)</f>
        <v>0</v>
      </c>
      <c r="F155" s="22">
        <f>+SUMIF('TOTAL RECURSOS 2020'!$P:$P,CONCATENATE("E006",$A155,1,$F$8),'TOTAL RECURSOS 2020'!$N:$N)</f>
        <v>431668</v>
      </c>
      <c r="G155" s="22">
        <f>+SUMIF('TOTAL RECURSOS 2020'!$P:$P,CONCATENATE("K024",$A155,1,$G$8),'TOTAL RECURSOS 2020'!$N:$N)</f>
        <v>0</v>
      </c>
      <c r="H155" s="22">
        <f>+SUMIF('TOTAL RECURSOS 2020'!$P:$P,CONCATENATE("O001",$A155,4,$F$8),'TOTAL RECURSOS 2020'!$N:$N)</f>
        <v>0</v>
      </c>
      <c r="I155" s="22">
        <f>+SUMIF('TOTAL RECURSOS 2020'!$P:$P,CONCATENATE("M001",$A155,4,$F$8),'TOTAL RECURSOS 2020'!$N:$N)</f>
        <v>0</v>
      </c>
      <c r="J155" s="22">
        <f>+SUMIF('TOTAL RECURSOS 2020'!$P:$P,CONCATENATE("E006",$A155,4,$F$8),'TOTAL RECURSOS 2020'!$N:$N)</f>
        <v>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82600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82600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82600</v>
      </c>
      <c r="D157" s="22">
        <f>+SUMIF('TOTAL RECURSOS 2020'!$P:$P,CONCATENATE("O001",$A157,1,$F$8),'TOTAL RECURSOS 2020'!$N:$N)</f>
        <v>0</v>
      </c>
      <c r="E157" s="22">
        <f>+SUMIF('TOTAL RECURSOS 2020'!$P:$P,CONCATENATE("M001",$A157,1,$F$8),'TOTAL RECURSOS 2020'!$N:$N)</f>
        <v>0</v>
      </c>
      <c r="F157" s="22">
        <f>+SUMIF('TOTAL RECURSOS 2020'!$P:$P,CONCATENATE("E006",$A157,1,$F$8),'TOTAL RECURSOS 2020'!$N:$N)</f>
        <v>0</v>
      </c>
      <c r="G157" s="22">
        <f>+SUMIF('TOTAL RECURSOS 2020'!$P:$P,CONCATENATE("K024",$A157,1,$G$8),'TOTAL RECURSOS 2020'!$N:$N)</f>
        <v>0</v>
      </c>
      <c r="H157" s="22">
        <f>+SUMIF('TOTAL RECURSOS 2020'!$P:$P,CONCATENATE("O001",$A157,4,$F$8),'TOTAL RECURSOS 2020'!$N:$N)</f>
        <v>0</v>
      </c>
      <c r="I157" s="22">
        <f>+SUMIF('TOTAL RECURSOS 2020'!$P:$P,CONCATENATE("M001",$A157,4,$F$8),'TOTAL RECURSOS 2020'!$N:$N)</f>
        <v>0</v>
      </c>
      <c r="J157" s="22">
        <f>+SUMIF('TOTAL RECURSOS 2020'!$P:$P,CONCATENATE("E006",$A157,4,$F$8),'TOTAL RECURSOS 2020'!$N:$N)</f>
        <v>82600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195000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195000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195000</v>
      </c>
      <c r="D159" s="22">
        <f>+SUMIF('TOTAL RECURSOS 2020'!$P:$P,CONCATENATE("O001",$A159,1,$F$8),'TOTAL RECURSOS 2020'!$N:$N)</f>
        <v>0</v>
      </c>
      <c r="E159" s="22">
        <f>+SUMIF('TOTAL RECURSOS 2020'!$P:$P,CONCATENATE("M001",$A159,1,$F$8),'TOTAL RECURSOS 2020'!$N:$N)</f>
        <v>0</v>
      </c>
      <c r="F159" s="22">
        <f>+SUMIF('TOTAL RECURSOS 2020'!$P:$P,CONCATENATE("E006",$A159,1,$F$8),'TOTAL RECURSOS 2020'!$N:$N)</f>
        <v>0</v>
      </c>
      <c r="G159" s="22">
        <f>+SUMIF('TOTAL RECURSOS 2020'!$P:$P,CONCATENATE("K024",$A159,1,$G$8),'TOTAL RECURSOS 2020'!$N:$N)</f>
        <v>0</v>
      </c>
      <c r="H159" s="22">
        <f>+SUMIF('TOTAL RECURSOS 2020'!$P:$P,CONCATENATE("O001",$A159,4,$F$8),'TOTAL RECURSOS 2020'!$N:$N)</f>
        <v>0</v>
      </c>
      <c r="I159" s="22">
        <f>+SUMIF('TOTAL RECURSOS 2020'!$P:$P,CONCATENATE("M001",$A159,4,$F$8),'TOTAL RECURSOS 2020'!$N:$N)</f>
        <v>0</v>
      </c>
      <c r="J159" s="22">
        <f>+SUMIF('TOTAL RECURSOS 2020'!$P:$P,CONCATENATE("E006",$A159,4,$F$8),'TOTAL RECURSOS 2020'!$N:$N)</f>
        <v>195000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2020'!$P:$P,CONCATENATE("O001",$A161,1,$F$8),'TOTAL RECURSOS 2020'!$N:$N)</f>
        <v>0</v>
      </c>
      <c r="E161" s="22">
        <f>+SUMIF('TOTAL RECURSOS 2020'!$P:$P,CONCATENATE("M001",$A161,1,$F$8),'TOTAL RECURSOS 2020'!$N:$N)</f>
        <v>0</v>
      </c>
      <c r="F161" s="22">
        <f>+SUMIF('TOTAL RECURSOS 2020'!$P:$P,CONCATENATE("E006",$A161,1,$F$8),'TOTAL RECURSOS 2020'!$N:$N)</f>
        <v>0</v>
      </c>
      <c r="G161" s="22">
        <f>+SUMIF('TOTAL RECURSOS 2020'!$P:$P,CONCATENATE("K024",$A161,1,$G$8),'TOTAL RECURSOS 2020'!$N:$N)</f>
        <v>0</v>
      </c>
      <c r="H161" s="22">
        <f>+SUMIF('TOTAL RECURSOS 2020'!$P:$P,CONCATENATE("O001",$A161,4,$F$8),'TOTAL RECURSOS 2020'!$N:$N)</f>
        <v>0</v>
      </c>
      <c r="I161" s="22">
        <f>+SUMIF('TOTAL RECURSOS 2020'!$P:$P,CONCATENATE("M001",$A161,4,$F$8),'TOTAL RECURSOS 2020'!$N:$N)</f>
        <v>0</v>
      </c>
      <c r="J161" s="22">
        <f>+SUMIF('TOTAL RECURSOS 2020'!$P:$P,CONCATENATE("E006",$A161,4,$F$8),'TOTAL RECURSOS 2020'!$N:$N)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9795532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2715532</v>
      </c>
      <c r="G162" s="20">
        <f t="shared" si="69"/>
        <v>0</v>
      </c>
      <c r="H162" s="20">
        <f t="shared" si="69"/>
        <v>0</v>
      </c>
      <c r="I162" s="20">
        <f t="shared" si="69"/>
        <v>32900</v>
      </c>
      <c r="J162" s="20">
        <f t="shared" si="69"/>
        <v>7047100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2373424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1443424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930000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2293424</v>
      </c>
      <c r="D164" s="22">
        <f>+SUMIF('TOTAL RECURSOS 2020'!$P:$P,CONCATENATE("O001",$A164,1,$F$8),'TOTAL RECURSOS 2020'!$N:$N)</f>
        <v>0</v>
      </c>
      <c r="E164" s="22">
        <f>+SUMIF('TOTAL RECURSOS 2020'!$P:$P,CONCATENATE("M001",$A164,1,$F$8),'TOTAL RECURSOS 2020'!$N:$N)</f>
        <v>0</v>
      </c>
      <c r="F164" s="22">
        <f>+SUMIF('TOTAL RECURSOS 2020'!$P:$P,CONCATENATE("E006",$A164,1,$F$8),'TOTAL RECURSOS 2020'!$N:$N)</f>
        <v>1443424</v>
      </c>
      <c r="G164" s="22">
        <f>+SUMIF('TOTAL RECURSOS 2020'!$P:$P,CONCATENATE("K024",$A164,1,$G$8),'TOTAL RECURSOS 2020'!$N:$N)</f>
        <v>0</v>
      </c>
      <c r="H164" s="22">
        <f>+SUMIF('TOTAL RECURSOS 2020'!$P:$P,CONCATENATE("O001",$A164,4,$F$8),'TOTAL RECURSOS 2020'!$N:$N)</f>
        <v>0</v>
      </c>
      <c r="I164" s="22">
        <f>+SUMIF('TOTAL RECURSOS 2020'!$P:$P,CONCATENATE("M001",$A164,4,$F$8),'TOTAL RECURSOS 2020'!$N:$N)</f>
        <v>0</v>
      </c>
      <c r="J164" s="22">
        <f>+SUMIF('TOTAL RECURSOS 2020'!$P:$P,CONCATENATE("E006",$A164,4,$F$8),'TOTAL RECURSOS 2020'!$N:$N)</f>
        <v>850000</v>
      </c>
    </row>
    <row r="165" spans="1:10" ht="17.100000000000001" customHeight="1" x14ac:dyDescent="0.25">
      <c r="A165" s="28">
        <v>32302</v>
      </c>
      <c r="B165" s="21" t="s">
        <v>473</v>
      </c>
      <c r="C165" s="22">
        <f>+SUM(D165:J165)</f>
        <v>80000</v>
      </c>
      <c r="D165" s="22">
        <f>+SUMIF('TOTAL RECURSOS 2020'!$P:$P,CONCATENATE("O001",$A165,1,$F$8),'TOTAL RECURSOS 2020'!$N:$N)</f>
        <v>0</v>
      </c>
      <c r="E165" s="22">
        <f>+SUMIF('TOTAL RECURSOS 2020'!$P:$P,CONCATENATE("M001",$A165,1,$F$8),'TOTAL RECURSOS 2020'!$N:$N)</f>
        <v>0</v>
      </c>
      <c r="F165" s="22">
        <f>+SUMIF('TOTAL RECURSOS 2020'!$P:$P,CONCATENATE("E006",$A165,1,$F$8),'TOTAL RECURSOS 2020'!$N:$N)</f>
        <v>0</v>
      </c>
      <c r="G165" s="22">
        <f>+SUMIF('TOTAL RECURSOS 2020'!$P:$P,CONCATENATE("K024",$A165,1,$G$8),'TOTAL RECURSOS 2020'!$N:$N)</f>
        <v>0</v>
      </c>
      <c r="H165" s="22">
        <f>+SUMIF('TOTAL RECURSOS 2020'!$P:$P,CONCATENATE("O001",$A165,4,$F$8),'TOTAL RECURSOS 2020'!$N:$N)</f>
        <v>0</v>
      </c>
      <c r="I165" s="22">
        <f>+SUMIF('TOTAL RECURSOS 2020'!$P:$P,CONCATENATE("M001",$A165,4,$F$8),'TOTAL RECURSOS 2020'!$N:$N)</f>
        <v>0</v>
      </c>
      <c r="J165" s="22">
        <f>+SUMIF('TOTAL RECURSOS 2020'!$P:$P,CONCATENATE("E006",$A165,4,$F$8),'TOTAL RECURSOS 2020'!$N:$N)</f>
        <v>80000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6072108</v>
      </c>
      <c r="D166" s="22">
        <f t="shared" si="71"/>
        <v>0</v>
      </c>
      <c r="E166" s="22">
        <f t="shared" si="71"/>
        <v>0</v>
      </c>
      <c r="F166" s="22">
        <f t="shared" si="71"/>
        <v>1272108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4800000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3272108</v>
      </c>
      <c r="D167" s="22">
        <f>+SUMIF('TOTAL RECURSOS 2020'!$P:$P,CONCATENATE("O001",$A167,1,$F$8),'TOTAL RECURSOS 2020'!$N:$N)</f>
        <v>0</v>
      </c>
      <c r="E167" s="22">
        <f>+SUMIF('TOTAL RECURSOS 2020'!$P:$P,CONCATENATE("M001",$A167,1,$F$8),'TOTAL RECURSOS 2020'!$N:$N)</f>
        <v>0</v>
      </c>
      <c r="F167" s="22">
        <f>+SUMIF('TOTAL RECURSOS 2020'!$P:$P,CONCATENATE("E006",$A167,1,$F$8),'TOTAL RECURSOS 2020'!$N:$N)</f>
        <v>1272108</v>
      </c>
      <c r="G167" s="22">
        <f>+SUMIF('TOTAL RECURSOS 2020'!$P:$P,CONCATENATE("K024",$A167,1,$G$8),'TOTAL RECURSOS 2020'!$N:$N)</f>
        <v>0</v>
      </c>
      <c r="H167" s="22">
        <f>+SUMIF('TOTAL RECURSOS 2020'!$P:$P,CONCATENATE("O001",$A167,4,$F$8),'TOTAL RECURSOS 2020'!$N:$N)</f>
        <v>0</v>
      </c>
      <c r="I167" s="22">
        <f>+SUMIF('TOTAL RECURSOS 2020'!$P:$P,CONCATENATE("M001",$A167,4,$F$8),'TOTAL RECURSOS 2020'!$N:$N)</f>
        <v>0</v>
      </c>
      <c r="J167" s="22">
        <f>+SUMIF('TOTAL RECURSOS 2020'!$P:$P,CONCATENATE("E006",$A167,4,$F$8),'TOTAL RECURSOS 2020'!$N:$N)</f>
        <v>2000000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2020'!$P:$P,CONCATENATE("O001",$A168,1,$F$8),'TOTAL RECURSOS 2020'!$N:$N)</f>
        <v>0</v>
      </c>
      <c r="E168" s="22">
        <f>+SUMIF('TOTAL RECURSOS 2020'!$P:$P,CONCATENATE("M001",$A168,1,$F$8),'TOTAL RECURSOS 2020'!$N:$N)</f>
        <v>0</v>
      </c>
      <c r="F168" s="22">
        <f>+SUMIF('TOTAL RECURSOS 2020'!$P:$P,CONCATENATE("E006",$A168,1,$F$8),'TOTAL RECURSOS 2020'!$N:$N)</f>
        <v>0</v>
      </c>
      <c r="G168" s="22">
        <f>+SUMIF('TOTAL RECURSOS 2020'!$P:$P,CONCATENATE("K024",$A168,1,$G$8),'TOTAL RECURSOS 2020'!$N:$N)</f>
        <v>0</v>
      </c>
      <c r="H168" s="22">
        <f>+SUMIF('TOTAL RECURSOS 2020'!$P:$P,CONCATENATE("O001",$A168,4,$F$8),'TOTAL RECURSOS 2020'!$N:$N)</f>
        <v>0</v>
      </c>
      <c r="I168" s="22">
        <f>+SUMIF('TOTAL RECURSOS 2020'!$P:$P,CONCATENATE("M001",$A168,4,$F$8),'TOTAL RECURSOS 2020'!$N:$N)</f>
        <v>0</v>
      </c>
      <c r="J168" s="22">
        <f>+SUMIF('TOTAL RECURSOS 2020'!$P:$P,CONCATENATE("E006",$A168,4,$F$8),'TOTAL RECURSOS 2020'!$N:$N)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2020'!$P:$P,CONCATENATE("O001",$A169,1,$F$8),'TOTAL RECURSOS 2020'!$N:$N)</f>
        <v>0</v>
      </c>
      <c r="E169" s="22">
        <f>+SUMIF('TOTAL RECURSOS 2020'!$P:$P,CONCATENATE("M001",$A169,1,$F$8),'TOTAL RECURSOS 2020'!$N:$N)</f>
        <v>0</v>
      </c>
      <c r="F169" s="22">
        <f>+SUMIF('TOTAL RECURSOS 2020'!$P:$P,CONCATENATE("E006",$A169,1,$F$8),'TOTAL RECURSOS 2020'!$N:$N)</f>
        <v>0</v>
      </c>
      <c r="G169" s="22">
        <f>+SUMIF('TOTAL RECURSOS 2020'!$P:$P,CONCATENATE("K024",$A169,1,$G$8),'TOTAL RECURSOS 2020'!$N:$N)</f>
        <v>0</v>
      </c>
      <c r="H169" s="22">
        <f>+SUMIF('TOTAL RECURSOS 2020'!$P:$P,CONCATENATE("O001",$A169,4,$F$8),'TOTAL RECURSOS 2020'!$N:$N)</f>
        <v>0</v>
      </c>
      <c r="I169" s="22">
        <f>+SUMIF('TOTAL RECURSOS 2020'!$P:$P,CONCATENATE("M001",$A169,4,$F$8),'TOTAL RECURSOS 2020'!$N:$N)</f>
        <v>0</v>
      </c>
      <c r="J169" s="22">
        <f>+SUMIF('TOTAL RECURSOS 2020'!$P:$P,CONCATENATE("E006",$A169,4,$F$8),'TOTAL RECURSOS 2020'!$N:$N)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2020'!$P:$P,CONCATENATE("O001",$A171,1,$F$8),'TOTAL RECURSOS 2020'!$N:$N)</f>
        <v>0</v>
      </c>
      <c r="E171" s="22">
        <f>+SUMIF('TOTAL RECURSOS 2020'!$P:$P,CONCATENATE("M001",$A171,1,$F$8),'TOTAL RECURSOS 2020'!$N:$N)</f>
        <v>0</v>
      </c>
      <c r="F171" s="22">
        <f>+SUMIF('TOTAL RECURSOS 2020'!$P:$P,CONCATENATE("E006",$A171,1,$F$8),'TOTAL RECURSOS 2020'!$N:$N)</f>
        <v>0</v>
      </c>
      <c r="G171" s="22">
        <f>+SUMIF('TOTAL RECURSOS 2020'!$P:$P,CONCATENATE("K024",$A171,1,$G$8),'TOTAL RECURSOS 2020'!$N:$N)</f>
        <v>0</v>
      </c>
      <c r="H171" s="22">
        <f>+SUMIF('TOTAL RECURSOS 2020'!$P:$P,CONCATENATE("O001",$A171,4,$F$8),'TOTAL RECURSOS 2020'!$N:$N)</f>
        <v>0</v>
      </c>
      <c r="I171" s="22">
        <f>+SUMIF('TOTAL RECURSOS 2020'!$P:$P,CONCATENATE("M001",$A171,4,$F$8),'TOTAL RECURSOS 2020'!$N:$N)</f>
        <v>0</v>
      </c>
      <c r="J171" s="22">
        <f>+SUMIF('TOTAL RECURSOS 2020'!$P:$P,CONCATENATE("E006",$A171,4,$F$8),'TOTAL RECURSOS 2020'!$N:$N)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1350000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32900</v>
      </c>
      <c r="J172" s="22">
        <f t="shared" si="73"/>
        <v>1317100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1350000</v>
      </c>
      <c r="D173" s="22">
        <f>+SUMIF('TOTAL RECURSOS 2020'!$P:$P,CONCATENATE("O001",$A173,1,$F$8),'TOTAL RECURSOS 2020'!$N:$N)</f>
        <v>0</v>
      </c>
      <c r="E173" s="22">
        <f>+SUMIF('TOTAL RECURSOS 2020'!$P:$P,CONCATENATE("M001",$A173,1,$F$8),'TOTAL RECURSOS 2020'!$N:$N)</f>
        <v>0</v>
      </c>
      <c r="F173" s="22">
        <f>+SUMIF('TOTAL RECURSOS 2020'!$P:$P,CONCATENATE("E006",$A173,1,$F$8),'TOTAL RECURSOS 2020'!$N:$N)</f>
        <v>0</v>
      </c>
      <c r="G173" s="22">
        <f>+SUMIF('TOTAL RECURSOS 2020'!$P:$P,CONCATENATE("K024",$A173,1,$G$8),'TOTAL RECURSOS 2020'!$N:$N)</f>
        <v>0</v>
      </c>
      <c r="H173" s="22">
        <f>+SUMIF('TOTAL RECURSOS 2020'!$P:$P,CONCATENATE("O001",$A173,4,$F$8),'TOTAL RECURSOS 2020'!$N:$N)</f>
        <v>0</v>
      </c>
      <c r="I173" s="22">
        <f>+SUMIF('TOTAL RECURSOS 2020'!$P:$P,CONCATENATE("M001",$A173,4,$F$8),'TOTAL RECURSOS 2020'!$N:$N)</f>
        <v>32900</v>
      </c>
      <c r="J173" s="22">
        <f>+SUMIF('TOTAL RECURSOS 2020'!$P:$P,CONCATENATE("E006",$A173,4,$F$8),'TOTAL RECURSOS 2020'!$N:$N)</f>
        <v>1317100</v>
      </c>
    </row>
    <row r="174" spans="1:10" ht="17.100000000000001" customHeight="1" x14ac:dyDescent="0.25">
      <c r="A174" s="27">
        <v>329</v>
      </c>
      <c r="B174" s="21" t="s">
        <v>484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485</v>
      </c>
      <c r="C175" s="22">
        <f>+SUM(D175:J175)</f>
        <v>0</v>
      </c>
      <c r="D175" s="22">
        <f>+SUMIF('TOTAL RECURSOS 2020'!$P:$P,CONCATENATE("O001",$A175,1,$F$8),'TOTAL RECURSOS 2020'!$N:$N)</f>
        <v>0</v>
      </c>
      <c r="E175" s="22">
        <f>+SUMIF('TOTAL RECURSOS 2020'!$P:$P,CONCATENATE("M001",$A175,1,$F$8),'TOTAL RECURSOS 2020'!$N:$N)</f>
        <v>0</v>
      </c>
      <c r="F175" s="22">
        <f>+SUMIF('TOTAL RECURSOS 2020'!$P:$P,CONCATENATE("E006",$A175,1,$F$8),'TOTAL RECURSOS 2020'!$N:$N)</f>
        <v>0</v>
      </c>
      <c r="G175" s="22">
        <f>+SUMIF('TOTAL RECURSOS 2020'!$P:$P,CONCATENATE("K024",$A175,1,$G$8),'TOTAL RECURSOS 2020'!$N:$N)</f>
        <v>0</v>
      </c>
      <c r="H175" s="22">
        <f>+SUMIF('TOTAL RECURSOS 2020'!$P:$P,CONCATENATE("O001",$A175,4,$F$8),'TOTAL RECURSOS 2020'!$N:$N)</f>
        <v>0</v>
      </c>
      <c r="I175" s="22">
        <f>+SUMIF('TOTAL RECURSOS 2020'!$P:$P,CONCATENATE("M001",$A175,4,$F$8),'TOTAL RECURSOS 2020'!$N:$N)</f>
        <v>0</v>
      </c>
      <c r="J175" s="22">
        <f>+SUMIF('TOTAL RECURSOS 2020'!$P:$P,CONCATENATE("E006",$A175,4,$F$8),'TOTAL RECURSOS 2020'!$N:$N)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18209092</v>
      </c>
      <c r="D176" s="20">
        <f t="shared" si="74"/>
        <v>0</v>
      </c>
      <c r="E176" s="20">
        <f t="shared" si="74"/>
        <v>0</v>
      </c>
      <c r="F176" s="20">
        <f t="shared" si="74"/>
        <v>2021392</v>
      </c>
      <c r="G176" s="20">
        <f t="shared" si="74"/>
        <v>0</v>
      </c>
      <c r="H176" s="20">
        <f t="shared" si="74"/>
        <v>26400</v>
      </c>
      <c r="I176" s="20">
        <f t="shared" si="74"/>
        <v>1304900</v>
      </c>
      <c r="J176" s="20">
        <f t="shared" si="74"/>
        <v>14856400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10981700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1124900</v>
      </c>
      <c r="J177" s="22">
        <f t="shared" si="75"/>
        <v>9856800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10981700</v>
      </c>
      <c r="D178" s="22">
        <f>+SUMIF('TOTAL RECURSOS 2020'!$P:$P,CONCATENATE("O001",$A178,1,$F$8),'TOTAL RECURSOS 2020'!$N:$N)</f>
        <v>0</v>
      </c>
      <c r="E178" s="22">
        <f>+SUMIF('TOTAL RECURSOS 2020'!$P:$P,CONCATENATE("M001",$A178,1,$F$8),'TOTAL RECURSOS 2020'!$N:$N)</f>
        <v>0</v>
      </c>
      <c r="F178" s="22">
        <f>+SUMIF('TOTAL RECURSOS 2020'!$P:$P,CONCATENATE("E006",$A178,1,$F$8),'TOTAL RECURSOS 2020'!$N:$N)</f>
        <v>0</v>
      </c>
      <c r="G178" s="22">
        <f>+SUMIF('TOTAL RECURSOS 2020'!$P:$P,CONCATENATE("K024",$A178,1,$G$8),'TOTAL RECURSOS 2020'!$N:$N)</f>
        <v>0</v>
      </c>
      <c r="H178" s="22">
        <f>+SUMIF('TOTAL RECURSOS 2020'!$P:$P,CONCATENATE("O001",$A178,4,$F$8),'TOTAL RECURSOS 2020'!$N:$N)</f>
        <v>0</v>
      </c>
      <c r="I178" s="22">
        <f>+SUMIF('TOTAL RECURSOS 2020'!$P:$P,CONCATENATE("M001",$A178,4,$F$8),'TOTAL RECURSOS 2020'!$N:$N)</f>
        <v>1124900</v>
      </c>
      <c r="J178" s="22">
        <f>+SUMIF('TOTAL RECURSOS 2020'!$P:$P,CONCATENATE("E006",$A178,4,$F$8),'TOTAL RECURSOS 2020'!$N:$N)</f>
        <v>9856800</v>
      </c>
    </row>
    <row r="179" spans="1:10" ht="17.100000000000001" customHeight="1" x14ac:dyDescent="0.25">
      <c r="A179" s="28">
        <v>33105</v>
      </c>
      <c r="B179" s="21" t="s">
        <v>474</v>
      </c>
      <c r="C179" s="22">
        <f>+SUM(D179:J179)</f>
        <v>0</v>
      </c>
      <c r="D179" s="22">
        <f>+SUMIF('TOTAL RECURSOS 2020'!$P:$P,CONCATENATE("O001",$A179,1,$F$8),'TOTAL RECURSOS 2020'!$N:$N)</f>
        <v>0</v>
      </c>
      <c r="E179" s="22">
        <f>+SUMIF('TOTAL RECURSOS 2020'!$P:$P,CONCATENATE("M001",$A179,1,$F$8),'TOTAL RECURSOS 2020'!$N:$N)</f>
        <v>0</v>
      </c>
      <c r="F179" s="22">
        <f>+SUMIF('TOTAL RECURSOS 2020'!$P:$P,CONCATENATE("E006",$A179,1,$F$8),'TOTAL RECURSOS 2020'!$N:$N)</f>
        <v>0</v>
      </c>
      <c r="G179" s="22">
        <f>+SUMIF('TOTAL RECURSOS 2020'!$P:$P,CONCATENATE("K024",$A179,1,$G$8),'TOTAL RECURSOS 2020'!$N:$N)</f>
        <v>0</v>
      </c>
      <c r="H179" s="22">
        <f>+SUMIF('TOTAL RECURSOS 2020'!$P:$P,CONCATENATE("O001",$A179,4,$F$8),'TOTAL RECURSOS 2020'!$N:$N)</f>
        <v>0</v>
      </c>
      <c r="I179" s="22">
        <f>+SUMIF('TOTAL RECURSOS 2020'!$P:$P,CONCATENATE("M001",$A179,4,$F$8),'TOTAL RECURSOS 2020'!$N:$N)</f>
        <v>0</v>
      </c>
      <c r="J179" s="22">
        <f>+SUMIF('TOTAL RECURSOS 2020'!$P:$P,CONCATENATE("E006",$A179,4,$F$8),'TOTAL RECURSOS 2020'!$N:$N)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1927475</v>
      </c>
      <c r="D180" s="22">
        <f t="shared" si="76"/>
        <v>0</v>
      </c>
      <c r="E180" s="22">
        <f t="shared" si="76"/>
        <v>0</v>
      </c>
      <c r="F180" s="22">
        <f t="shared" si="76"/>
        <v>791475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1136000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1557475</v>
      </c>
      <c r="D181" s="22">
        <f>+SUMIF('TOTAL RECURSOS 2020'!$P:$P,CONCATENATE("O001",$A181,1,$F$8),'TOTAL RECURSOS 2020'!$N:$N)</f>
        <v>0</v>
      </c>
      <c r="E181" s="22">
        <f>+SUMIF('TOTAL RECURSOS 2020'!$P:$P,CONCATENATE("M001",$A181,1,$F$8),'TOTAL RECURSOS 2020'!$N:$N)</f>
        <v>0</v>
      </c>
      <c r="F181" s="22">
        <f>+SUMIF('TOTAL RECURSOS 2020'!$P:$P,CONCATENATE("E006",$A181,1,$F$8),'TOTAL RECURSOS 2020'!$N:$N)</f>
        <v>791475</v>
      </c>
      <c r="G181" s="22">
        <f>+SUMIF('TOTAL RECURSOS 2020'!$P:$P,CONCATENATE("K024",$A181,1,$G$8),'TOTAL RECURSOS 2020'!$N:$N)</f>
        <v>0</v>
      </c>
      <c r="H181" s="22">
        <f>+SUMIF('TOTAL RECURSOS 2020'!$P:$P,CONCATENATE("O001",$A181,4,$F$8),'TOTAL RECURSOS 2020'!$N:$N)</f>
        <v>0</v>
      </c>
      <c r="I181" s="22">
        <f>+SUMIF('TOTAL RECURSOS 2020'!$P:$P,CONCATENATE("M001",$A181,4,$F$8),'TOTAL RECURSOS 2020'!$N:$N)</f>
        <v>0</v>
      </c>
      <c r="J181" s="22">
        <f>+SUMIF('TOTAL RECURSOS 2020'!$P:$P,CONCATENATE("E006",$A181,4,$F$8),'TOTAL RECURSOS 2020'!$N:$N)</f>
        <v>766000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370000</v>
      </c>
      <c r="D182" s="22">
        <f>+SUMIF('TOTAL RECURSOS 2020'!$P:$P,CONCATENATE("O001",$A182,1,$F$8),'TOTAL RECURSOS 2020'!$N:$N)</f>
        <v>0</v>
      </c>
      <c r="E182" s="22">
        <f>+SUMIF('TOTAL RECURSOS 2020'!$P:$P,CONCATENATE("M001",$A182,1,$F$8),'TOTAL RECURSOS 2020'!$N:$N)</f>
        <v>0</v>
      </c>
      <c r="F182" s="22">
        <f>+SUMIF('TOTAL RECURSOS 2020'!$P:$P,CONCATENATE("E006",$A182,1,$F$8),'TOTAL RECURSOS 2020'!$N:$N)</f>
        <v>0</v>
      </c>
      <c r="G182" s="22">
        <f>+SUMIF('TOTAL RECURSOS 2020'!$P:$P,CONCATENATE("K024",$A182,1,$G$8),'TOTAL RECURSOS 2020'!$N:$N)</f>
        <v>0</v>
      </c>
      <c r="H182" s="22">
        <f>+SUMIF('TOTAL RECURSOS 2020'!$P:$P,CONCATENATE("O001",$A182,4,$F$8),'TOTAL RECURSOS 2020'!$N:$N)</f>
        <v>0</v>
      </c>
      <c r="I182" s="22">
        <f>+SUMIF('TOTAL RECURSOS 2020'!$P:$P,CONCATENATE("M001",$A182,4,$F$8),'TOTAL RECURSOS 2020'!$N:$N)</f>
        <v>0</v>
      </c>
      <c r="J182" s="22">
        <f>+SUMIF('TOTAL RECURSOS 2020'!$P:$P,CONCATENATE("E006",$A182,4,$F$8),'TOTAL RECURSOS 2020'!$N:$N)</f>
        <v>370000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1610000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25300</v>
      </c>
      <c r="I183" s="22">
        <f t="shared" si="77"/>
        <v>167400</v>
      </c>
      <c r="J183" s="22">
        <f t="shared" si="77"/>
        <v>1417300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1610000</v>
      </c>
      <c r="D184" s="22">
        <f>+SUMIF('TOTAL RECURSOS 2020'!$P:$P,CONCATENATE("O001",$A184,1,$F$8),'TOTAL RECURSOS 2020'!$N:$N)</f>
        <v>0</v>
      </c>
      <c r="E184" s="22">
        <f>+SUMIF('TOTAL RECURSOS 2020'!$P:$P,CONCATENATE("M001",$A184,1,$F$8),'TOTAL RECURSOS 2020'!$N:$N)</f>
        <v>0</v>
      </c>
      <c r="F184" s="22">
        <f>+SUMIF('TOTAL RECURSOS 2020'!$P:$P,CONCATENATE("E006",$A184,1,$F$8),'TOTAL RECURSOS 2020'!$N:$N)</f>
        <v>0</v>
      </c>
      <c r="G184" s="22">
        <f>+SUMIF('TOTAL RECURSOS 2020'!$P:$P,CONCATENATE("K024",$A184,1,$G$8),'TOTAL RECURSOS 2020'!$N:$N)</f>
        <v>0</v>
      </c>
      <c r="H184" s="22">
        <f>+SUMIF('TOTAL RECURSOS 2020'!$P:$P,CONCATENATE("O001",$A184,4,$F$8),'TOTAL RECURSOS 2020'!$N:$N)</f>
        <v>25300</v>
      </c>
      <c r="I184" s="22">
        <f>+SUMIF('TOTAL RECURSOS 2020'!$P:$P,CONCATENATE("M001",$A184,4,$F$8),'TOTAL RECURSOS 2020'!$N:$N)</f>
        <v>167400</v>
      </c>
      <c r="J184" s="22">
        <f>+SUMIF('TOTAL RECURSOS 2020'!$P:$P,CONCATENATE("E006",$A184,4,$F$8),'TOTAL RECURSOS 2020'!$N:$N)</f>
        <v>1417300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400000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400000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400000</v>
      </c>
      <c r="D186" s="22">
        <f>+SUMIF('TOTAL RECURSOS 2020'!$P:$P,CONCATENATE("O001",$A186,1,$F$8),'TOTAL RECURSOS 2020'!$N:$N)</f>
        <v>0</v>
      </c>
      <c r="E186" s="22">
        <f>+SUMIF('TOTAL RECURSOS 2020'!$P:$P,CONCATENATE("M001",$A186,1,$F$8),'TOTAL RECURSOS 2020'!$N:$N)</f>
        <v>0</v>
      </c>
      <c r="F186" s="22">
        <f>+SUMIF('TOTAL RECURSOS 2020'!$P:$P,CONCATENATE("E006",$A186,1,$F$8),'TOTAL RECURSOS 2020'!$N:$N)</f>
        <v>0</v>
      </c>
      <c r="G186" s="22">
        <f>+SUMIF('TOTAL RECURSOS 2020'!$P:$P,CONCATENATE("K024",$A186,1,$G$8),'TOTAL RECURSOS 2020'!$N:$N)</f>
        <v>0</v>
      </c>
      <c r="H186" s="22">
        <f>+SUMIF('TOTAL RECURSOS 2020'!$P:$P,CONCATENATE("O001",$A186,4,$F$8),'TOTAL RECURSOS 2020'!$N:$N)</f>
        <v>0</v>
      </c>
      <c r="I186" s="22">
        <f>+SUMIF('TOTAL RECURSOS 2020'!$P:$P,CONCATENATE("M001",$A186,4,$F$8),'TOTAL RECURSOS 2020'!$N:$N)</f>
        <v>0</v>
      </c>
      <c r="J186" s="22">
        <f>+SUMIF('TOTAL RECURSOS 2020'!$P:$P,CONCATENATE("E006",$A186,4,$F$8),'TOTAL RECURSOS 2020'!$N:$N)</f>
        <v>400000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780000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1100</v>
      </c>
      <c r="I187" s="22">
        <f t="shared" si="79"/>
        <v>12600</v>
      </c>
      <c r="J187" s="22">
        <f t="shared" si="79"/>
        <v>766300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0</v>
      </c>
      <c r="D188" s="22">
        <f>+SUMIF('TOTAL RECURSOS 2020'!$P:$P,CONCATENATE("O001",$A188,1,$F$8),'TOTAL RECURSOS 2020'!$N:$N)</f>
        <v>0</v>
      </c>
      <c r="E188" s="22">
        <f>+SUMIF('TOTAL RECURSOS 2020'!$P:$P,CONCATENATE("M001",$A188,1,$F$8),'TOTAL RECURSOS 2020'!$N:$N)</f>
        <v>0</v>
      </c>
      <c r="F188" s="22">
        <f>+SUMIF('TOTAL RECURSOS 2020'!$P:$P,CONCATENATE("E006",$A188,1,$F$8),'TOTAL RECURSOS 2020'!$N:$N)</f>
        <v>0</v>
      </c>
      <c r="G188" s="22">
        <f>+SUMIF('TOTAL RECURSOS 2020'!$P:$P,CONCATENATE("K024",$A188,1,$G$8),'TOTAL RECURSOS 2020'!$N:$N)</f>
        <v>0</v>
      </c>
      <c r="H188" s="22">
        <f>+SUMIF('TOTAL RECURSOS 2020'!$P:$P,CONCATENATE("O001",$A188,4,$F$8),'TOTAL RECURSOS 2020'!$N:$N)</f>
        <v>0</v>
      </c>
      <c r="I188" s="22">
        <f>+SUMIF('TOTAL RECURSOS 2020'!$P:$P,CONCATENATE("M001",$A188,4,$F$8),'TOTAL RECURSOS 2020'!$N:$N)</f>
        <v>0</v>
      </c>
      <c r="J188" s="22">
        <f>+SUMIF('TOTAL RECURSOS 2020'!$P:$P,CONCATENATE("E006",$A188,4,$F$8),'TOTAL RECURSOS 2020'!$N:$N)</f>
        <v>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590000</v>
      </c>
      <c r="D189" s="22">
        <f>+SUMIF('TOTAL RECURSOS 2020'!$P:$P,CONCATENATE("O001",$A189,1,$F$8),'TOTAL RECURSOS 2020'!$N:$N)</f>
        <v>0</v>
      </c>
      <c r="E189" s="22">
        <f>+SUMIF('TOTAL RECURSOS 2020'!$P:$P,CONCATENATE("M001",$A189,1,$F$8),'TOTAL RECURSOS 2020'!$N:$N)</f>
        <v>0</v>
      </c>
      <c r="F189" s="22">
        <f>+SUMIF('TOTAL RECURSOS 2020'!$P:$P,CONCATENATE("E006",$A189,1,$F$8),'TOTAL RECURSOS 2020'!$N:$N)</f>
        <v>0</v>
      </c>
      <c r="G189" s="22">
        <f>+SUMIF('TOTAL RECURSOS 2020'!$P:$P,CONCATENATE("K024",$A189,1,$G$8),'TOTAL RECURSOS 2020'!$N:$N)</f>
        <v>0</v>
      </c>
      <c r="H189" s="22">
        <f>+SUMIF('TOTAL RECURSOS 2020'!$P:$P,CONCATENATE("O001",$A189,4,$F$8),'TOTAL RECURSOS 2020'!$N:$N)</f>
        <v>1100</v>
      </c>
      <c r="I189" s="22">
        <f>+SUMIF('TOTAL RECURSOS 2020'!$P:$P,CONCATENATE("M001",$A189,4,$F$8),'TOTAL RECURSOS 2020'!$N:$N)</f>
        <v>2600</v>
      </c>
      <c r="J189" s="22">
        <f>+SUMIF('TOTAL RECURSOS 2020'!$P:$P,CONCATENATE("E006",$A189,4,$F$8),'TOTAL RECURSOS 2020'!$N:$N)</f>
        <v>586300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2020'!$P:$P,CONCATENATE("O001",$A190,1,$F$8),'TOTAL RECURSOS 2020'!$N:$N)</f>
        <v>0</v>
      </c>
      <c r="E190" s="22">
        <f>+SUMIF('TOTAL RECURSOS 2020'!$P:$P,CONCATENATE("M001",$A190,1,$F$8),'TOTAL RECURSOS 2020'!$N:$N)</f>
        <v>0</v>
      </c>
      <c r="F190" s="22">
        <f>+SUMIF('TOTAL RECURSOS 2020'!$P:$P,CONCATENATE("E006",$A190,1,$F$8),'TOTAL RECURSOS 2020'!$N:$N)</f>
        <v>0</v>
      </c>
      <c r="G190" s="22">
        <f>+SUMIF('TOTAL RECURSOS 2020'!$P:$P,CONCATENATE("K024",$A190,1,$G$8),'TOTAL RECURSOS 2020'!$N:$N)</f>
        <v>0</v>
      </c>
      <c r="H190" s="22">
        <f>+SUMIF('TOTAL RECURSOS 2020'!$P:$P,CONCATENATE("O001",$A190,4,$F$8),'TOTAL RECURSOS 2020'!$N:$N)</f>
        <v>0</v>
      </c>
      <c r="I190" s="22">
        <f>+SUMIF('TOTAL RECURSOS 2020'!$P:$P,CONCATENATE("M001",$A190,4,$F$8),'TOTAL RECURSOS 2020'!$N:$N)</f>
        <v>0</v>
      </c>
      <c r="J190" s="22">
        <f>+SUMIF('TOTAL RECURSOS 2020'!$P:$P,CONCATENATE("E006",$A190,4,$F$8),'TOTAL RECURSOS 2020'!$N:$N)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10000</v>
      </c>
      <c r="D191" s="22">
        <f>+SUMIF('TOTAL RECURSOS 2020'!$P:$P,CONCATENATE("O001",$A191,1,$F$8),'TOTAL RECURSOS 2020'!$N:$N)</f>
        <v>0</v>
      </c>
      <c r="E191" s="22">
        <f>+SUMIF('TOTAL RECURSOS 2020'!$P:$P,CONCATENATE("M001",$A191,1,$F$8),'TOTAL RECURSOS 2020'!$N:$N)</f>
        <v>0</v>
      </c>
      <c r="F191" s="22">
        <f>+SUMIF('TOTAL RECURSOS 2020'!$P:$P,CONCATENATE("E006",$A191,1,$F$8),'TOTAL RECURSOS 2020'!$N:$N)</f>
        <v>0</v>
      </c>
      <c r="G191" s="22">
        <f>+SUMIF('TOTAL RECURSOS 2020'!$P:$P,CONCATENATE("K024",$A191,1,$G$8),'TOTAL RECURSOS 2020'!$N:$N)</f>
        <v>0</v>
      </c>
      <c r="H191" s="22">
        <f>+SUMIF('TOTAL RECURSOS 2020'!$P:$P,CONCATENATE("O001",$A191,4,$F$8),'TOTAL RECURSOS 2020'!$N:$N)</f>
        <v>0</v>
      </c>
      <c r="I191" s="22">
        <f>+SUMIF('TOTAL RECURSOS 2020'!$P:$P,CONCATENATE("M001",$A191,4,$F$8),'TOTAL RECURSOS 2020'!$N:$N)</f>
        <v>10000</v>
      </c>
      <c r="J191" s="22">
        <f>+SUMIF('TOTAL RECURSOS 2020'!$P:$P,CONCATENATE("E006",$A191,4,$F$8),'TOTAL RECURSOS 2020'!$N:$N)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180000</v>
      </c>
      <c r="D192" s="22">
        <f>+SUMIF('TOTAL RECURSOS 2020'!$P:$P,CONCATENATE("O001",$A192,1,$F$8),'TOTAL RECURSOS 2020'!$N:$N)</f>
        <v>0</v>
      </c>
      <c r="E192" s="22">
        <f>+SUMIF('TOTAL RECURSOS 2020'!$P:$P,CONCATENATE("M001",$A192,1,$F$8),'TOTAL RECURSOS 2020'!$N:$N)</f>
        <v>0</v>
      </c>
      <c r="F192" s="22">
        <f>+SUMIF('TOTAL RECURSOS 2020'!$P:$P,CONCATENATE("E006",$A192,1,$F$8),'TOTAL RECURSOS 2020'!$N:$N)</f>
        <v>0</v>
      </c>
      <c r="G192" s="22">
        <f>+SUMIF('TOTAL RECURSOS 2020'!$P:$P,CONCATENATE("K024",$A192,1,$G$8),'TOTAL RECURSOS 2020'!$N:$N)</f>
        <v>0</v>
      </c>
      <c r="H192" s="22">
        <f>+SUMIF('TOTAL RECURSOS 2020'!$P:$P,CONCATENATE("O001",$A192,4,$F$8),'TOTAL RECURSOS 2020'!$N:$N)</f>
        <v>0</v>
      </c>
      <c r="I192" s="22">
        <f>+SUMIF('TOTAL RECURSOS 2020'!$P:$P,CONCATENATE("M001",$A192,4,$F$8),'TOTAL RECURSOS 2020'!$N:$N)</f>
        <v>0</v>
      </c>
      <c r="J192" s="22">
        <f>+SUMIF('TOTAL RECURSOS 2020'!$P:$P,CONCATENATE("E006",$A192,4,$F$8),'TOTAL RECURSOS 2020'!$N:$N)</f>
        <v>180000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2229917</v>
      </c>
      <c r="D193" s="22">
        <f t="shared" si="80"/>
        <v>0</v>
      </c>
      <c r="E193" s="22">
        <f t="shared" si="80"/>
        <v>0</v>
      </c>
      <c r="F193" s="22">
        <f t="shared" si="80"/>
        <v>1229917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1000000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2229917</v>
      </c>
      <c r="D194" s="22">
        <f>+SUMIF('TOTAL RECURSOS 2020'!$P:$P,CONCATENATE("O001",$A194,1,$F$8),'TOTAL RECURSOS 2020'!$N:$N)</f>
        <v>0</v>
      </c>
      <c r="E194" s="22">
        <f>+SUMIF('TOTAL RECURSOS 2020'!$P:$P,CONCATENATE("M001",$A194,1,$F$8),'TOTAL RECURSOS 2020'!$N:$N)</f>
        <v>0</v>
      </c>
      <c r="F194" s="22">
        <f>+SUMIF('TOTAL RECURSOS 2020'!$P:$P,CONCATENATE("E006",$A194,1,$F$8),'TOTAL RECURSOS 2020'!$N:$N)</f>
        <v>1229917</v>
      </c>
      <c r="G194" s="22">
        <f>+SUMIF('TOTAL RECURSOS 2020'!$P:$P,CONCATENATE("K024",$A194,1,$G$8),'TOTAL RECURSOS 2020'!$N:$N)</f>
        <v>0</v>
      </c>
      <c r="H194" s="22">
        <f>+SUMIF('TOTAL RECURSOS 2020'!$P:$P,CONCATENATE("O001",$A194,4,$F$8),'TOTAL RECURSOS 2020'!$N:$N)</f>
        <v>0</v>
      </c>
      <c r="I194" s="22">
        <f>+SUMIF('TOTAL RECURSOS 2020'!$P:$P,CONCATENATE("M001",$A194,4,$F$8),'TOTAL RECURSOS 2020'!$N:$N)</f>
        <v>0</v>
      </c>
      <c r="J194" s="22">
        <f>+SUMIF('TOTAL RECURSOS 2020'!$P:$P,CONCATENATE("E006",$A194,4,$F$8),'TOTAL RECURSOS 2020'!$N:$N)</f>
        <v>1000000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280000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280000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250000</v>
      </c>
      <c r="D196" s="22">
        <f>+SUMIF('TOTAL RECURSOS 2020'!$P:$P,CONCATENATE("O001",$A196,1,$F$8),'TOTAL RECURSOS 2020'!$N:$N)</f>
        <v>0</v>
      </c>
      <c r="E196" s="22">
        <f>+SUMIF('TOTAL RECURSOS 2020'!$P:$P,CONCATENATE("M001",$A196,1,$F$8),'TOTAL RECURSOS 2020'!$N:$N)</f>
        <v>0</v>
      </c>
      <c r="F196" s="22">
        <f>+SUMIF('TOTAL RECURSOS 2020'!$P:$P,CONCATENATE("E006",$A196,1,$F$8),'TOTAL RECURSOS 2020'!$N:$N)</f>
        <v>0</v>
      </c>
      <c r="G196" s="22">
        <f>+SUMIF('TOTAL RECURSOS 2020'!$P:$P,CONCATENATE("K024",$A196,1,$G$8),'TOTAL RECURSOS 2020'!$N:$N)</f>
        <v>0</v>
      </c>
      <c r="H196" s="22">
        <f>+SUMIF('TOTAL RECURSOS 2020'!$P:$P,CONCATENATE("O001",$A196,4,$F$8),'TOTAL RECURSOS 2020'!$N:$N)</f>
        <v>0</v>
      </c>
      <c r="I196" s="22">
        <f>+SUMIF('TOTAL RECURSOS 2020'!$P:$P,CONCATENATE("M001",$A196,4,$F$8),'TOTAL RECURSOS 2020'!$N:$N)</f>
        <v>0</v>
      </c>
      <c r="J196" s="22">
        <f>+SUMIF('TOTAL RECURSOS 2020'!$P:$P,CONCATENATE("E006",$A196,4,$F$8),'TOTAL RECURSOS 2020'!$N:$N)</f>
        <v>250000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30000</v>
      </c>
      <c r="D197" s="22">
        <f>+SUMIF('TOTAL RECURSOS 2020'!$P:$P,CONCATENATE("O001",$A197,1,$F$8),'TOTAL RECURSOS 2020'!$N:$N)</f>
        <v>0</v>
      </c>
      <c r="E197" s="22">
        <f>+SUMIF('TOTAL RECURSOS 2020'!$P:$P,CONCATENATE("M001",$A197,1,$F$8),'TOTAL RECURSOS 2020'!$N:$N)</f>
        <v>0</v>
      </c>
      <c r="F197" s="22">
        <f>+SUMIF('TOTAL RECURSOS 2020'!$P:$P,CONCATENATE("E006",$A197,1,$F$8),'TOTAL RECURSOS 2020'!$N:$N)</f>
        <v>0</v>
      </c>
      <c r="G197" s="22">
        <f>+SUMIF('TOTAL RECURSOS 2020'!$P:$P,CONCATENATE("K024",$A197,1,$G$8),'TOTAL RECURSOS 2020'!$N:$N)</f>
        <v>0</v>
      </c>
      <c r="H197" s="22">
        <f>+SUMIF('TOTAL RECURSOS 2020'!$P:$P,CONCATENATE("O001",$A197,4,$F$8),'TOTAL RECURSOS 2020'!$N:$N)</f>
        <v>0</v>
      </c>
      <c r="I197" s="22">
        <f>+SUMIF('TOTAL RECURSOS 2020'!$P:$P,CONCATENATE("M001",$A197,4,$F$8),'TOTAL RECURSOS 2020'!$N:$N)</f>
        <v>0</v>
      </c>
      <c r="J197" s="22">
        <f>+SUMIF('TOTAL RECURSOS 2020'!$P:$P,CONCATENATE("E006",$A197,4,$F$8),'TOTAL RECURSOS 2020'!$N:$N)</f>
        <v>30000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2262000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510000</v>
      </c>
      <c r="J198" s="20">
        <f t="shared" si="82"/>
        <v>1752000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510000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510000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510000</v>
      </c>
      <c r="D200" s="22">
        <f>+SUMIF('TOTAL RECURSOS 2020'!$P:$P,CONCATENATE("O001",$A200,1,$F$8),'TOTAL RECURSOS 2020'!$N:$N)</f>
        <v>0</v>
      </c>
      <c r="E200" s="22">
        <f>+SUMIF('TOTAL RECURSOS 2020'!$P:$P,CONCATENATE("M001",$A200,1,$F$8),'TOTAL RECURSOS 2020'!$N:$N)</f>
        <v>0</v>
      </c>
      <c r="F200" s="22">
        <f>+SUMIF('TOTAL RECURSOS 2020'!$P:$P,CONCATENATE("E006",$A200,1,$F$8),'TOTAL RECURSOS 2020'!$N:$N)</f>
        <v>0</v>
      </c>
      <c r="G200" s="22">
        <f>+SUMIF('TOTAL RECURSOS 2020'!$P:$P,CONCATENATE("K024",$A200,1,$G$8),'TOTAL RECURSOS 2020'!$N:$N)</f>
        <v>0</v>
      </c>
      <c r="H200" s="22">
        <f>+SUMIF('TOTAL RECURSOS 2020'!$P:$P,CONCATENATE("O001",$A200,4,$F$8),'TOTAL RECURSOS 2020'!$N:$N)</f>
        <v>0</v>
      </c>
      <c r="I200" s="22">
        <f>+SUMIF('TOTAL RECURSOS 2020'!$P:$P,CONCATENATE("M001",$A200,4,$F$8),'TOTAL RECURSOS 2020'!$N:$N)</f>
        <v>510000</v>
      </c>
      <c r="J200" s="22">
        <f>+SUMIF('TOTAL RECURSOS 2020'!$P:$P,CONCATENATE("E006",$A200,4,$F$8),'TOTAL RECURSOS 2020'!$N:$N)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900000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900000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900000</v>
      </c>
      <c r="D202" s="22">
        <f>+SUMIF('TOTAL RECURSOS 2020'!$P:$P,CONCATENATE("O001",$A202,1,$F$8),'TOTAL RECURSOS 2020'!$N:$N)</f>
        <v>0</v>
      </c>
      <c r="E202" s="22">
        <f>+SUMIF('TOTAL RECURSOS 2020'!$P:$P,CONCATENATE("M001",$A202,1,$F$8),'TOTAL RECURSOS 2020'!$N:$N)</f>
        <v>0</v>
      </c>
      <c r="F202" s="22">
        <f>+SUMIF('TOTAL RECURSOS 2020'!$P:$P,CONCATENATE("E006",$A202,1,$F$8),'TOTAL RECURSOS 2020'!$N:$N)</f>
        <v>0</v>
      </c>
      <c r="G202" s="22">
        <f>+SUMIF('TOTAL RECURSOS 2020'!$P:$P,CONCATENATE("K024",$A202,1,$G$8),'TOTAL RECURSOS 2020'!$N:$N)</f>
        <v>0</v>
      </c>
      <c r="H202" s="22">
        <f>+SUMIF('TOTAL RECURSOS 2020'!$P:$P,CONCATENATE("O001",$A202,4,$F$8),'TOTAL RECURSOS 2020'!$N:$N)</f>
        <v>0</v>
      </c>
      <c r="I202" s="22">
        <f>+SUMIF('TOTAL RECURSOS 2020'!$P:$P,CONCATENATE("M001",$A202,4,$F$8),'TOTAL RECURSOS 2020'!$N:$N)</f>
        <v>0</v>
      </c>
      <c r="J202" s="22">
        <f>+SUMIF('TOTAL RECURSOS 2020'!$P:$P,CONCATENATE("E006",$A202,4,$F$8),'TOTAL RECURSOS 2020'!$N:$N)</f>
        <v>900000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182000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182000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182000</v>
      </c>
      <c r="D204" s="22">
        <f>+SUMIF('TOTAL RECURSOS 2020'!$P:$P,CONCATENATE("O001",$A204,1,$F$8),'TOTAL RECURSOS 2020'!$N:$N)</f>
        <v>0</v>
      </c>
      <c r="E204" s="22">
        <f>+SUMIF('TOTAL RECURSOS 2020'!$P:$P,CONCATENATE("M001",$A204,1,$F$8),'TOTAL RECURSOS 2020'!$N:$N)</f>
        <v>0</v>
      </c>
      <c r="F204" s="22">
        <f>+SUMIF('TOTAL RECURSOS 2020'!$P:$P,CONCATENATE("E006",$A204,1,$F$8),'TOTAL RECURSOS 2020'!$N:$N)</f>
        <v>0</v>
      </c>
      <c r="G204" s="22">
        <f>+SUMIF('TOTAL RECURSOS 2020'!$P:$P,CONCATENATE("K024",$A204,1,$G$8),'TOTAL RECURSOS 2020'!$N:$N)</f>
        <v>0</v>
      </c>
      <c r="H204" s="22">
        <f>+SUMIF('TOTAL RECURSOS 2020'!$P:$P,CONCATENATE("O001",$A204,4,$F$8),'TOTAL RECURSOS 2020'!$N:$N)</f>
        <v>0</v>
      </c>
      <c r="I204" s="22">
        <f>+SUMIF('TOTAL RECURSOS 2020'!$P:$P,CONCATENATE("M001",$A204,4,$F$8),'TOTAL RECURSOS 2020'!$N:$N)</f>
        <v>0</v>
      </c>
      <c r="J204" s="22">
        <f>+SUMIF('TOTAL RECURSOS 2020'!$P:$P,CONCATENATE("E006",$A204,4,$F$8),'TOTAL RECURSOS 2020'!$N:$N)</f>
        <v>182000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670000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670000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670000</v>
      </c>
      <c r="D206" s="22">
        <f>+SUMIF('TOTAL RECURSOS 2020'!$P:$P,CONCATENATE("O001",$A206,1,$F$8),'TOTAL RECURSOS 2020'!$N:$N)</f>
        <v>0</v>
      </c>
      <c r="E206" s="22">
        <f>+SUMIF('TOTAL RECURSOS 2020'!$P:$P,CONCATENATE("M001",$A206,1,$F$8),'TOTAL RECURSOS 2020'!$N:$N)</f>
        <v>0</v>
      </c>
      <c r="F206" s="22">
        <f>+SUMIF('TOTAL RECURSOS 2020'!$P:$P,CONCATENATE("E006",$A206,1,$F$8),'TOTAL RECURSOS 2020'!$N:$N)</f>
        <v>0</v>
      </c>
      <c r="G206" s="22">
        <f>+SUMIF('TOTAL RECURSOS 2020'!$P:$P,CONCATENATE("K024",$A206,1,$G$8),'TOTAL RECURSOS 2020'!$N:$N)</f>
        <v>0</v>
      </c>
      <c r="H206" s="22">
        <f>+SUMIF('TOTAL RECURSOS 2020'!$P:$P,CONCATENATE("O001",$A206,4,$F$8),'TOTAL RECURSOS 2020'!$N:$N)</f>
        <v>0</v>
      </c>
      <c r="I206" s="22">
        <f>+SUMIF('TOTAL RECURSOS 2020'!$P:$P,CONCATENATE("M001",$A206,4,$F$8),'TOTAL RECURSOS 2020'!$N:$N)</f>
        <v>0</v>
      </c>
      <c r="J206" s="22">
        <f>+SUMIF('TOTAL RECURSOS 2020'!$P:$P,CONCATENATE("E006",$A206,4,$F$8),'TOTAL RECURSOS 2020'!$N:$N)</f>
        <v>670000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24560870</v>
      </c>
      <c r="D207" s="20">
        <f t="shared" si="87"/>
        <v>0</v>
      </c>
      <c r="E207" s="20">
        <f t="shared" si="87"/>
        <v>0</v>
      </c>
      <c r="F207" s="20">
        <f t="shared" si="87"/>
        <v>12304499</v>
      </c>
      <c r="G207" s="20">
        <f t="shared" si="87"/>
        <v>0</v>
      </c>
      <c r="H207" s="20">
        <f t="shared" si="87"/>
        <v>0</v>
      </c>
      <c r="I207" s="20">
        <f t="shared" si="87"/>
        <v>0</v>
      </c>
      <c r="J207" s="20">
        <f t="shared" si="87"/>
        <v>12256371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2140300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2140300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2020'!$P:$P,CONCATENATE("O001",$A209,1,$F$8),'TOTAL RECURSOS 2020'!$N:$N)</f>
        <v>0</v>
      </c>
      <c r="E209" s="22">
        <f>+SUMIF('TOTAL RECURSOS 2020'!$P:$P,CONCATENATE("M001",$A209,1,$F$8),'TOTAL RECURSOS 2020'!$N:$N)</f>
        <v>0</v>
      </c>
      <c r="F209" s="22">
        <f>+SUMIF('TOTAL RECURSOS 2020'!$P:$P,CONCATENATE("E006",$A209,1,$F$8),'TOTAL RECURSOS 2020'!$N:$N)</f>
        <v>0</v>
      </c>
      <c r="G209" s="22">
        <f>+SUMIF('TOTAL RECURSOS 2020'!$P:$P,CONCATENATE("K024",$A209,1,$G$8),'TOTAL RECURSOS 2020'!$N:$N)</f>
        <v>0</v>
      </c>
      <c r="H209" s="22">
        <f>+SUMIF('TOTAL RECURSOS 2020'!$P:$P,CONCATENATE("O001",$A209,4,$F$8),'TOTAL RECURSOS 2020'!$N:$N)</f>
        <v>0</v>
      </c>
      <c r="I209" s="22">
        <f>+SUMIF('TOTAL RECURSOS 2020'!$P:$P,CONCATENATE("M001",$A209,4,$F$8),'TOTAL RECURSOS 2020'!$N:$N)</f>
        <v>0</v>
      </c>
      <c r="J209" s="22">
        <f>+SUMIF('TOTAL RECURSOS 2020'!$P:$P,CONCATENATE("E006",$A209,4,$F$8),'TOTAL RECURSOS 2020'!$N:$N)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2140300</v>
      </c>
      <c r="D210" s="22">
        <f>+SUMIF('TOTAL RECURSOS 2020'!$P:$P,CONCATENATE("O001",$A210,1,$F$8),'TOTAL RECURSOS 2020'!$N:$N)</f>
        <v>0</v>
      </c>
      <c r="E210" s="22">
        <f>+SUMIF('TOTAL RECURSOS 2020'!$P:$P,CONCATENATE("M001",$A210,1,$F$8),'TOTAL RECURSOS 2020'!$N:$N)</f>
        <v>0</v>
      </c>
      <c r="F210" s="22">
        <f>+SUMIF('TOTAL RECURSOS 2020'!$P:$P,CONCATENATE("E006",$A210,1,$F$8),'TOTAL RECURSOS 2020'!$N:$N)</f>
        <v>0</v>
      </c>
      <c r="G210" s="22">
        <f>+SUMIF('TOTAL RECURSOS 2020'!$P:$P,CONCATENATE("K024",$A210,1,$G$8),'TOTAL RECURSOS 2020'!$N:$N)</f>
        <v>0</v>
      </c>
      <c r="H210" s="22">
        <f>+SUMIF('TOTAL RECURSOS 2020'!$P:$P,CONCATENATE("O001",$A210,4,$F$8),'TOTAL RECURSOS 2020'!$N:$N)</f>
        <v>0</v>
      </c>
      <c r="I210" s="22">
        <f>+SUMIF('TOTAL RECURSOS 2020'!$P:$P,CONCATENATE("M001",$A210,4,$F$8),'TOTAL RECURSOS 2020'!$N:$N)</f>
        <v>0</v>
      </c>
      <c r="J210" s="22">
        <f>+SUMIF('TOTAL RECURSOS 2020'!$P:$P,CONCATENATE("E006",$A210,4,$F$8),'TOTAL RECURSOS 2020'!$N:$N)</f>
        <v>2140300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0</v>
      </c>
      <c r="D212" s="22">
        <f>+SUMIF('TOTAL RECURSOS 2020'!$P:$P,CONCATENATE("O001",$A212,1,$F$8),'TOTAL RECURSOS 2020'!$N:$N)</f>
        <v>0</v>
      </c>
      <c r="E212" s="22">
        <f>+SUMIF('TOTAL RECURSOS 2020'!$P:$P,CONCATENATE("M001",$A212,1,$F$8),'TOTAL RECURSOS 2020'!$N:$N)</f>
        <v>0</v>
      </c>
      <c r="F212" s="22">
        <f>+SUMIF('TOTAL RECURSOS 2020'!$P:$P,CONCATENATE("E006",$A212,1,$F$8),'TOTAL RECURSOS 2020'!$N:$N)</f>
        <v>0</v>
      </c>
      <c r="G212" s="22">
        <f>+SUMIF('TOTAL RECURSOS 2020'!$P:$P,CONCATENATE("K024",$A212,1,$G$8),'TOTAL RECURSOS 2020'!$N:$N)</f>
        <v>0</v>
      </c>
      <c r="H212" s="22">
        <f>+SUMIF('TOTAL RECURSOS 2020'!$P:$P,CONCATENATE("O001",$A212,4,$F$8),'TOTAL RECURSOS 2020'!$N:$N)</f>
        <v>0</v>
      </c>
      <c r="I212" s="22">
        <f>+SUMIF('TOTAL RECURSOS 2020'!$P:$P,CONCATENATE("M001",$A212,4,$F$8),'TOTAL RECURSOS 2020'!$N:$N)</f>
        <v>0</v>
      </c>
      <c r="J212" s="22">
        <f>+SUMIF('TOTAL RECURSOS 2020'!$P:$P,CONCATENATE("E006",$A212,4,$F$8),'TOTAL RECURSOS 2020'!$N:$N)</f>
        <v>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4185528</v>
      </c>
      <c r="D213" s="22">
        <f t="shared" si="90"/>
        <v>0</v>
      </c>
      <c r="E213" s="22">
        <f t="shared" si="90"/>
        <v>0</v>
      </c>
      <c r="F213" s="22">
        <f t="shared" si="90"/>
        <v>3185528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1000000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4185528</v>
      </c>
      <c r="D214" s="22">
        <f>+SUMIF('TOTAL RECURSOS 2020'!$P:$P,CONCATENATE("O001",$A214,1,$F$8),'TOTAL RECURSOS 2020'!$N:$N)</f>
        <v>0</v>
      </c>
      <c r="E214" s="22">
        <f>+SUMIF('TOTAL RECURSOS 2020'!$P:$P,CONCATENATE("M001",$A214,1,$F$8),'TOTAL RECURSOS 2020'!$N:$N)</f>
        <v>0</v>
      </c>
      <c r="F214" s="22">
        <f>+SUMIF('TOTAL RECURSOS 2020'!$P:$P,CONCATENATE("E006",$A214,1,$F$8),'TOTAL RECURSOS 2020'!$N:$N)</f>
        <v>3185528</v>
      </c>
      <c r="G214" s="22">
        <f>+SUMIF('TOTAL RECURSOS 2020'!$P:$P,CONCATENATE("K024",$A214,1,$G$8),'TOTAL RECURSOS 2020'!$N:$N)</f>
        <v>0</v>
      </c>
      <c r="H214" s="22">
        <f>+SUMIF('TOTAL RECURSOS 2020'!$P:$P,CONCATENATE("O001",$A214,4,$F$8),'TOTAL RECURSOS 2020'!$N:$N)</f>
        <v>0</v>
      </c>
      <c r="I214" s="22">
        <f>+SUMIF('TOTAL RECURSOS 2020'!$P:$P,CONCATENATE("M001",$A214,4,$F$8),'TOTAL RECURSOS 2020'!$N:$N)</f>
        <v>0</v>
      </c>
      <c r="J214" s="22">
        <f>+SUMIF('TOTAL RECURSOS 2020'!$P:$P,CONCATENATE("E006",$A214,4,$F$8),'TOTAL RECURSOS 2020'!$N:$N)</f>
        <v>1000000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3900000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3900000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3900000</v>
      </c>
      <c r="D216" s="22">
        <f>+SUMIF('TOTAL RECURSOS 2020'!$P:$P,CONCATENATE("O001",$A216,1,$F$8),'TOTAL RECURSOS 2020'!$N:$N)</f>
        <v>0</v>
      </c>
      <c r="E216" s="22">
        <f>+SUMIF('TOTAL RECURSOS 2020'!$P:$P,CONCATENATE("M001",$A216,1,$F$8),'TOTAL RECURSOS 2020'!$N:$N)</f>
        <v>0</v>
      </c>
      <c r="F216" s="22">
        <f>+SUMIF('TOTAL RECURSOS 2020'!$P:$P,CONCATENATE("E006",$A216,1,$F$8),'TOTAL RECURSOS 2020'!$N:$N)</f>
        <v>0</v>
      </c>
      <c r="G216" s="22">
        <f>+SUMIF('TOTAL RECURSOS 2020'!$P:$P,CONCATENATE("K024",$A216,1,$G$8),'TOTAL RECURSOS 2020'!$N:$N)</f>
        <v>0</v>
      </c>
      <c r="H216" s="22">
        <f>+SUMIF('TOTAL RECURSOS 2020'!$P:$P,CONCATENATE("O001",$A216,4,$F$8),'TOTAL RECURSOS 2020'!$N:$N)</f>
        <v>0</v>
      </c>
      <c r="I216" s="22">
        <f>+SUMIF('TOTAL RECURSOS 2020'!$P:$P,CONCATENATE("M001",$A216,4,$F$8),'TOTAL RECURSOS 2020'!$N:$N)</f>
        <v>0</v>
      </c>
      <c r="J216" s="22">
        <f>+SUMIF('TOTAL RECURSOS 2020'!$P:$P,CONCATENATE("E006",$A216,4,$F$8),'TOTAL RECURSOS 2020'!$N:$N)</f>
        <v>3900000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270000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270000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270000</v>
      </c>
      <c r="D218" s="22">
        <f>+SUMIF('TOTAL RECURSOS 2020'!$P:$P,CONCATENATE("O001",$A218,1,$F$8),'TOTAL RECURSOS 2020'!$N:$N)</f>
        <v>0</v>
      </c>
      <c r="E218" s="22">
        <f>+SUMIF('TOTAL RECURSOS 2020'!$P:$P,CONCATENATE("M001",$A218,1,$F$8),'TOTAL RECURSOS 2020'!$N:$N)</f>
        <v>0</v>
      </c>
      <c r="F218" s="22">
        <f>+SUMIF('TOTAL RECURSOS 2020'!$P:$P,CONCATENATE("E006",$A218,1,$F$8),'TOTAL RECURSOS 2020'!$N:$N)</f>
        <v>0</v>
      </c>
      <c r="G218" s="22">
        <f>+SUMIF('TOTAL RECURSOS 2020'!$P:$P,CONCATENATE("K024",$A218,1,$G$8),'TOTAL RECURSOS 2020'!$N:$N)</f>
        <v>0</v>
      </c>
      <c r="H218" s="22">
        <f>+SUMIF('TOTAL RECURSOS 2020'!$P:$P,CONCATENATE("O001",$A218,4,$F$8),'TOTAL RECURSOS 2020'!$N:$N)</f>
        <v>0</v>
      </c>
      <c r="I218" s="22">
        <f>+SUMIF('TOTAL RECURSOS 2020'!$P:$P,CONCATENATE("M001",$A218,4,$F$8),'TOTAL RECURSOS 2020'!$N:$N)</f>
        <v>0</v>
      </c>
      <c r="J218" s="22">
        <f>+SUMIF('TOTAL RECURSOS 2020'!$P:$P,CONCATENATE("E006",$A218,4,$F$8),'TOTAL RECURSOS 2020'!$N:$N)</f>
        <v>270000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7685998</v>
      </c>
      <c r="D219" s="22">
        <f t="shared" si="93"/>
        <v>0</v>
      </c>
      <c r="E219" s="22">
        <f t="shared" si="93"/>
        <v>0</v>
      </c>
      <c r="F219" s="22">
        <f t="shared" si="93"/>
        <v>4445918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3240080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7685998</v>
      </c>
      <c r="D220" s="22">
        <f>+SUMIF('TOTAL RECURSOS 2020'!$P:$P,CONCATENATE("O001",$A220,1,$F$8),'TOTAL RECURSOS 2020'!$N:$N)</f>
        <v>0</v>
      </c>
      <c r="E220" s="22">
        <f>+SUMIF('TOTAL RECURSOS 2020'!$P:$P,CONCATENATE("M001",$A220,1,$F$8),'TOTAL RECURSOS 2020'!$N:$N)</f>
        <v>0</v>
      </c>
      <c r="F220" s="22">
        <f>+SUMIF('TOTAL RECURSOS 2020'!$P:$P,CONCATENATE("E006",$A220,1,$F$8),'TOTAL RECURSOS 2020'!$N:$N)</f>
        <v>4445918</v>
      </c>
      <c r="G220" s="22">
        <f>+SUMIF('TOTAL RECURSOS 2020'!$P:$P,CONCATENATE("K024",$A220,1,$G$8),'TOTAL RECURSOS 2020'!$N:$N)</f>
        <v>0</v>
      </c>
      <c r="H220" s="22">
        <f>+SUMIF('TOTAL RECURSOS 2020'!$P:$P,CONCATENATE("O001",$A220,4,$F$8),'TOTAL RECURSOS 2020'!$N:$N)</f>
        <v>0</v>
      </c>
      <c r="I220" s="22">
        <f>+SUMIF('TOTAL RECURSOS 2020'!$P:$P,CONCATENATE("M001",$A220,4,$F$8),'TOTAL RECURSOS 2020'!$N:$N)</f>
        <v>0</v>
      </c>
      <c r="J220" s="22">
        <f>+SUMIF('TOTAL RECURSOS 2020'!$P:$P,CONCATENATE("E006",$A220,4,$F$8),'TOTAL RECURSOS 2020'!$N:$N)</f>
        <v>3240080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3975991</v>
      </c>
      <c r="D221" s="22">
        <f t="shared" si="94"/>
        <v>0</v>
      </c>
      <c r="E221" s="22">
        <f t="shared" si="94"/>
        <v>0</v>
      </c>
      <c r="F221" s="22">
        <f t="shared" si="94"/>
        <v>2970000</v>
      </c>
      <c r="G221" s="22">
        <f t="shared" si="94"/>
        <v>0</v>
      </c>
      <c r="H221" s="22">
        <f t="shared" si="94"/>
        <v>0</v>
      </c>
      <c r="I221" s="22">
        <f t="shared" si="94"/>
        <v>0</v>
      </c>
      <c r="J221" s="22">
        <f t="shared" si="94"/>
        <v>1005991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3975991</v>
      </c>
      <c r="D222" s="22">
        <f>+SUMIF('TOTAL RECURSOS 2020'!$P:$P,CONCATENATE("O001",$A222,1,$F$8),'TOTAL RECURSOS 2020'!$N:$N)</f>
        <v>0</v>
      </c>
      <c r="E222" s="22">
        <f>+SUMIF('TOTAL RECURSOS 2020'!$P:$P,CONCATENATE("M001",$A222,1,$F$8),'TOTAL RECURSOS 2020'!$N:$N)</f>
        <v>0</v>
      </c>
      <c r="F222" s="22">
        <f>+SUMIF('TOTAL RECURSOS 2020'!$P:$P,CONCATENATE("E006",$A222,1,$F$8),'TOTAL RECURSOS 2020'!$N:$N)</f>
        <v>2970000</v>
      </c>
      <c r="G222" s="22">
        <f>+SUMIF('TOTAL RECURSOS 2020'!$P:$P,CONCATENATE("K024",$A222,1,$G$8),'TOTAL RECURSOS 2020'!$N:$N)</f>
        <v>0</v>
      </c>
      <c r="H222" s="22">
        <f>+SUMIF('TOTAL RECURSOS 2020'!$P:$P,CONCATENATE("O001",$A222,4,$F$8),'TOTAL RECURSOS 2020'!$N:$N)</f>
        <v>0</v>
      </c>
      <c r="I222" s="22">
        <f>+SUMIF('TOTAL RECURSOS 2020'!$P:$P,CONCATENATE("M001",$A222,4,$F$8),'TOTAL RECURSOS 2020'!$N:$N)</f>
        <v>0</v>
      </c>
      <c r="J222" s="22">
        <f>+SUMIF('TOTAL RECURSOS 2020'!$P:$P,CONCATENATE("E006",$A222,4,$F$8),'TOTAL RECURSOS 2020'!$N:$N)</f>
        <v>1005991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2403053</v>
      </c>
      <c r="D223" s="22">
        <f t="shared" si="95"/>
        <v>0</v>
      </c>
      <c r="E223" s="22">
        <f t="shared" si="95"/>
        <v>0</v>
      </c>
      <c r="F223" s="22">
        <f t="shared" si="95"/>
        <v>1703053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700000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2403053</v>
      </c>
      <c r="D224" s="22">
        <f>+SUMIF('TOTAL RECURSOS 2020'!$P:$P,CONCATENATE("O001",$A224,1,$F$8),'TOTAL RECURSOS 2020'!$N:$N)</f>
        <v>0</v>
      </c>
      <c r="E224" s="22">
        <f>+SUMIF('TOTAL RECURSOS 2020'!$P:$P,CONCATENATE("M001",$A224,1,$F$8),'TOTAL RECURSOS 2020'!$N:$N)</f>
        <v>0</v>
      </c>
      <c r="F224" s="22">
        <f>+SUMIF('TOTAL RECURSOS 2020'!$P:$P,CONCATENATE("E006",$A224,1,$F$8),'TOTAL RECURSOS 2020'!$N:$N)</f>
        <v>1703053</v>
      </c>
      <c r="G224" s="22">
        <f>+SUMIF('TOTAL RECURSOS 2020'!$P:$P,CONCATENATE("K024",$A224,1,$G$8),'TOTAL RECURSOS 2020'!$N:$N)</f>
        <v>0</v>
      </c>
      <c r="H224" s="22">
        <f>+SUMIF('TOTAL RECURSOS 2020'!$P:$P,CONCATENATE("O001",$A224,4,$F$8),'TOTAL RECURSOS 2020'!$N:$N)</f>
        <v>0</v>
      </c>
      <c r="I224" s="22">
        <f>+SUMIF('TOTAL RECURSOS 2020'!$P:$P,CONCATENATE("M001",$A224,4,$F$8),'TOTAL RECURSOS 2020'!$N:$N)</f>
        <v>0</v>
      </c>
      <c r="J224" s="22">
        <f>+SUMIF('TOTAL RECURSOS 2020'!$P:$P,CONCATENATE("E006",$A224,4,$F$8),'TOTAL RECURSOS 2020'!$N:$N)</f>
        <v>700000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4812000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64400</v>
      </c>
      <c r="I225" s="20">
        <f t="shared" si="96"/>
        <v>67300</v>
      </c>
      <c r="J225" s="20">
        <f t="shared" si="96"/>
        <v>4680300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1100000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1100000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220000</v>
      </c>
      <c r="D227" s="22">
        <f>+SUMIF('TOTAL RECURSOS 2020'!$P:$P,CONCATENATE("O001",$A227,1,$F$8),'TOTAL RECURSOS 2020'!$N:$N)</f>
        <v>0</v>
      </c>
      <c r="E227" s="22">
        <f>+SUMIF('TOTAL RECURSOS 2020'!$P:$P,CONCATENATE("M001",$A227,1,$F$8),'TOTAL RECURSOS 2020'!$N:$N)</f>
        <v>0</v>
      </c>
      <c r="F227" s="22">
        <f>+SUMIF('TOTAL RECURSOS 2020'!$P:$P,CONCATENATE("E006",$A227,1,$F$8),'TOTAL RECURSOS 2020'!$N:$N)</f>
        <v>0</v>
      </c>
      <c r="G227" s="22">
        <f>+SUMIF('TOTAL RECURSOS 2020'!$P:$P,CONCATENATE("K024",$A227,1,$G$8),'TOTAL RECURSOS 2020'!$N:$N)</f>
        <v>0</v>
      </c>
      <c r="H227" s="22">
        <f>+SUMIF('TOTAL RECURSOS 2020'!$P:$P,CONCATENATE("O001",$A227,4,$F$8),'TOTAL RECURSOS 2020'!$N:$N)</f>
        <v>0</v>
      </c>
      <c r="I227" s="22">
        <f>+SUMIF('TOTAL RECURSOS 2020'!$P:$P,CONCATENATE("M001",$A227,4,$F$8),'TOTAL RECURSOS 2020'!$N:$N)</f>
        <v>0</v>
      </c>
      <c r="J227" s="22">
        <f>+SUMIF('TOTAL RECURSOS 2020'!$P:$P,CONCATENATE("E006",$A227,4,$F$8),'TOTAL RECURSOS 2020'!$N:$N)</f>
        <v>220000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180000</v>
      </c>
      <c r="D228" s="22">
        <f>+SUMIF('TOTAL RECURSOS 2020'!$P:$P,CONCATENATE("O001",$A228,1,$F$8),'TOTAL RECURSOS 2020'!$N:$N)</f>
        <v>0</v>
      </c>
      <c r="E228" s="22">
        <f>+SUMIF('TOTAL RECURSOS 2020'!$P:$P,CONCATENATE("M001",$A228,1,$F$8),'TOTAL RECURSOS 2020'!$N:$N)</f>
        <v>0</v>
      </c>
      <c r="F228" s="22">
        <f>+SUMIF('TOTAL RECURSOS 2020'!$P:$P,CONCATENATE("E006",$A228,1,$F$8),'TOTAL RECURSOS 2020'!$N:$N)</f>
        <v>0</v>
      </c>
      <c r="G228" s="22">
        <f>+SUMIF('TOTAL RECURSOS 2020'!$P:$P,CONCATENATE("K024",$A228,1,$G$8),'TOTAL RECURSOS 2020'!$N:$N)</f>
        <v>0</v>
      </c>
      <c r="H228" s="22">
        <f>+SUMIF('TOTAL RECURSOS 2020'!$P:$P,CONCATENATE("O001",$A228,4,$F$8),'TOTAL RECURSOS 2020'!$N:$N)</f>
        <v>0</v>
      </c>
      <c r="I228" s="22">
        <f>+SUMIF('TOTAL RECURSOS 2020'!$P:$P,CONCATENATE("M001",$A228,4,$F$8),'TOTAL RECURSOS 2020'!$N:$N)</f>
        <v>0</v>
      </c>
      <c r="J228" s="22">
        <f>+SUMIF('TOTAL RECURSOS 2020'!$P:$P,CONCATENATE("E006",$A228,4,$F$8),'TOTAL RECURSOS 2020'!$N:$N)</f>
        <v>180000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700000</v>
      </c>
      <c r="D229" s="22">
        <f>+SUMIF('TOTAL RECURSOS 2020'!$P:$P,CONCATENATE("O001",$A229,1,$F$8),'TOTAL RECURSOS 2020'!$N:$N)</f>
        <v>0</v>
      </c>
      <c r="E229" s="22">
        <f>+SUMIF('TOTAL RECURSOS 2020'!$P:$P,CONCATENATE("M001",$A229,1,$F$8),'TOTAL RECURSOS 2020'!$N:$N)</f>
        <v>0</v>
      </c>
      <c r="F229" s="22">
        <f>+SUMIF('TOTAL RECURSOS 2020'!$P:$P,CONCATENATE("E006",$A229,1,$F$8),'TOTAL RECURSOS 2020'!$N:$N)</f>
        <v>0</v>
      </c>
      <c r="G229" s="22">
        <f>+SUMIF('TOTAL RECURSOS 2020'!$P:$P,CONCATENATE("K024",$A229,1,$G$8),'TOTAL RECURSOS 2020'!$N:$N)</f>
        <v>0</v>
      </c>
      <c r="H229" s="22">
        <f>+SUMIF('TOTAL RECURSOS 2020'!$P:$P,CONCATENATE("O001",$A229,4,$F$8),'TOTAL RECURSOS 2020'!$N:$N)</f>
        <v>0</v>
      </c>
      <c r="I229" s="22">
        <f>+SUMIF('TOTAL RECURSOS 2020'!$P:$P,CONCATENATE("M001",$A229,4,$F$8),'TOTAL RECURSOS 2020'!$N:$N)</f>
        <v>0</v>
      </c>
      <c r="J229" s="22">
        <f>+SUMIF('TOTAL RECURSOS 2020'!$P:$P,CONCATENATE("E006",$A229,4,$F$8),'TOTAL RECURSOS 2020'!$N:$N)</f>
        <v>700000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880000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17800</v>
      </c>
      <c r="I230" s="22">
        <f t="shared" si="98"/>
        <v>32600</v>
      </c>
      <c r="J230" s="22">
        <f t="shared" si="98"/>
        <v>829600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250000</v>
      </c>
      <c r="D231" s="22">
        <f>+SUMIF('TOTAL RECURSOS 2020'!$P:$P,CONCATENATE("O001",$A231,1,$F$8),'TOTAL RECURSOS 2020'!$N:$N)</f>
        <v>0</v>
      </c>
      <c r="E231" s="22">
        <f>+SUMIF('TOTAL RECURSOS 2020'!$P:$P,CONCATENATE("M001",$A231,1,$F$8),'TOTAL RECURSOS 2020'!$N:$N)</f>
        <v>0</v>
      </c>
      <c r="F231" s="22">
        <f>+SUMIF('TOTAL RECURSOS 2020'!$P:$P,CONCATENATE("E006",$A231,1,$F$8),'TOTAL RECURSOS 2020'!$N:$N)</f>
        <v>0</v>
      </c>
      <c r="G231" s="22">
        <f>+SUMIF('TOTAL RECURSOS 2020'!$P:$P,CONCATENATE("K024",$A231,1,$G$8),'TOTAL RECURSOS 2020'!$N:$N)</f>
        <v>0</v>
      </c>
      <c r="H231" s="22">
        <f>+SUMIF('TOTAL RECURSOS 2020'!$P:$P,CONCATENATE("O001",$A231,4,$F$8),'TOTAL RECURSOS 2020'!$N:$N)</f>
        <v>0</v>
      </c>
      <c r="I231" s="22">
        <f>+SUMIF('TOTAL RECURSOS 2020'!$P:$P,CONCATENATE("M001",$A231,4,$F$8),'TOTAL RECURSOS 2020'!$N:$N)</f>
        <v>0</v>
      </c>
      <c r="J231" s="22">
        <f>+SUMIF('TOTAL RECURSOS 2020'!$P:$P,CONCATENATE("E006",$A231,4,$F$8),'TOTAL RECURSOS 2020'!$N:$N)</f>
        <v>250000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490000</v>
      </c>
      <c r="D232" s="22">
        <f>+SUMIF('TOTAL RECURSOS 2020'!$P:$P,CONCATENATE("O001",$A232,1,$F$8),'TOTAL RECURSOS 2020'!$N:$N)</f>
        <v>0</v>
      </c>
      <c r="E232" s="22">
        <f>+SUMIF('TOTAL RECURSOS 2020'!$P:$P,CONCATENATE("M001",$A232,1,$F$8),'TOTAL RECURSOS 2020'!$N:$N)</f>
        <v>0</v>
      </c>
      <c r="F232" s="22">
        <f>+SUMIF('TOTAL RECURSOS 2020'!$P:$P,CONCATENATE("E006",$A232,1,$F$8),'TOTAL RECURSOS 2020'!$N:$N)</f>
        <v>0</v>
      </c>
      <c r="G232" s="22">
        <f>+SUMIF('TOTAL RECURSOS 2020'!$P:$P,CONCATENATE("K024",$A232,1,$G$8),'TOTAL RECURSOS 2020'!$N:$N)</f>
        <v>0</v>
      </c>
      <c r="H232" s="22">
        <f>+SUMIF('TOTAL RECURSOS 2020'!$P:$P,CONCATENATE("O001",$A232,4,$F$8),'TOTAL RECURSOS 2020'!$N:$N)</f>
        <v>17800</v>
      </c>
      <c r="I232" s="22">
        <f>+SUMIF('TOTAL RECURSOS 2020'!$P:$P,CONCATENATE("M001",$A232,4,$F$8),'TOTAL RECURSOS 2020'!$N:$N)</f>
        <v>32600</v>
      </c>
      <c r="J232" s="22">
        <f>+SUMIF('TOTAL RECURSOS 2020'!$P:$P,CONCATENATE("E006",$A232,4,$F$8),'TOTAL RECURSOS 2020'!$N:$N)</f>
        <v>439600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140000</v>
      </c>
      <c r="D233" s="22">
        <f>+SUMIF('TOTAL RECURSOS 2020'!$P:$P,CONCATENATE("O001",$A233,1,$F$8),'TOTAL RECURSOS 2020'!$N:$N)</f>
        <v>0</v>
      </c>
      <c r="E233" s="22">
        <f>+SUMIF('TOTAL RECURSOS 2020'!$P:$P,CONCATENATE("M001",$A233,1,$F$8),'TOTAL RECURSOS 2020'!$N:$N)</f>
        <v>0</v>
      </c>
      <c r="F233" s="22">
        <f>+SUMIF('TOTAL RECURSOS 2020'!$P:$P,CONCATENATE("E006",$A233,1,$F$8),'TOTAL RECURSOS 2020'!$N:$N)</f>
        <v>0</v>
      </c>
      <c r="G233" s="22">
        <f>+SUMIF('TOTAL RECURSOS 2020'!$P:$P,CONCATENATE("K024",$A233,1,$G$8),'TOTAL RECURSOS 2020'!$N:$N)</f>
        <v>0</v>
      </c>
      <c r="H233" s="22">
        <f>+SUMIF('TOTAL RECURSOS 2020'!$P:$P,CONCATENATE("O001",$A233,4,$F$8),'TOTAL RECURSOS 2020'!$N:$N)</f>
        <v>0</v>
      </c>
      <c r="I233" s="22">
        <f>+SUMIF('TOTAL RECURSOS 2020'!$P:$P,CONCATENATE("M001",$A233,4,$F$8),'TOTAL RECURSOS 2020'!$N:$N)</f>
        <v>0</v>
      </c>
      <c r="J233" s="22">
        <f>+SUMIF('TOTAL RECURSOS 2020'!$P:$P,CONCATENATE("E006",$A233,4,$F$8),'TOTAL RECURSOS 2020'!$N:$N)</f>
        <v>140000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2232000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46600</v>
      </c>
      <c r="I234" s="22">
        <f t="shared" si="99"/>
        <v>34700</v>
      </c>
      <c r="J234" s="22">
        <f t="shared" si="99"/>
        <v>2150700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1350000</v>
      </c>
      <c r="D235" s="22">
        <f>+SUMIF('TOTAL RECURSOS 2020'!$P:$P,CONCATENATE("O001",$A235,1,$F$8),'TOTAL RECURSOS 2020'!$N:$N)</f>
        <v>0</v>
      </c>
      <c r="E235" s="22">
        <f>+SUMIF('TOTAL RECURSOS 2020'!$P:$P,CONCATENATE("M001",$A235,1,$F$8),'TOTAL RECURSOS 2020'!$N:$N)</f>
        <v>0</v>
      </c>
      <c r="F235" s="22">
        <f>+SUMIF('TOTAL RECURSOS 2020'!$P:$P,CONCATENATE("E006",$A235,1,$F$8),'TOTAL RECURSOS 2020'!$N:$N)</f>
        <v>0</v>
      </c>
      <c r="G235" s="22">
        <f>+SUMIF('TOTAL RECURSOS 2020'!$P:$P,CONCATENATE("K024",$A235,1,$G$8),'TOTAL RECURSOS 2020'!$N:$N)</f>
        <v>0</v>
      </c>
      <c r="H235" s="22">
        <f>+SUMIF('TOTAL RECURSOS 2020'!$P:$P,CONCATENATE("O001",$A235,4,$F$8),'TOTAL RECURSOS 2020'!$N:$N)</f>
        <v>0</v>
      </c>
      <c r="I235" s="22">
        <f>+SUMIF('TOTAL RECURSOS 2020'!$P:$P,CONCATENATE("M001",$A235,4,$F$8),'TOTAL RECURSOS 2020'!$N:$N)</f>
        <v>0</v>
      </c>
      <c r="J235" s="22">
        <f>+SUMIF('TOTAL RECURSOS 2020'!$P:$P,CONCATENATE("E006",$A235,4,$F$8),'TOTAL RECURSOS 2020'!$N:$N)</f>
        <v>1350000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882000</v>
      </c>
      <c r="D236" s="22">
        <f>+SUMIF('TOTAL RECURSOS 2020'!$P:$P,CONCATENATE("O001",$A236,1,$F$8),'TOTAL RECURSOS 2020'!$N:$N)</f>
        <v>0</v>
      </c>
      <c r="E236" s="22">
        <f>+SUMIF('TOTAL RECURSOS 2020'!$P:$P,CONCATENATE("M001",$A236,1,$F$8),'TOTAL RECURSOS 2020'!$N:$N)</f>
        <v>0</v>
      </c>
      <c r="F236" s="22">
        <f>+SUMIF('TOTAL RECURSOS 2020'!$P:$P,CONCATENATE("E006",$A236,1,$F$8),'TOTAL RECURSOS 2020'!$N:$N)</f>
        <v>0</v>
      </c>
      <c r="G236" s="22">
        <f>+SUMIF('TOTAL RECURSOS 2020'!$P:$P,CONCATENATE("K024",$A236,1,$G$8),'TOTAL RECURSOS 2020'!$N:$N)</f>
        <v>0</v>
      </c>
      <c r="H236" s="22">
        <f>+SUMIF('TOTAL RECURSOS 2020'!$P:$P,CONCATENATE("O001",$A236,4,$F$8),'TOTAL RECURSOS 2020'!$N:$N)</f>
        <v>46600</v>
      </c>
      <c r="I236" s="22">
        <f>+SUMIF('TOTAL RECURSOS 2020'!$P:$P,CONCATENATE("M001",$A236,4,$F$8),'TOTAL RECURSOS 2020'!$N:$N)</f>
        <v>34700</v>
      </c>
      <c r="J236" s="22">
        <f>+SUMIF('TOTAL RECURSOS 2020'!$P:$P,CONCATENATE("E006",$A236,4,$F$8),'TOTAL RECURSOS 2020'!$N:$N)</f>
        <v>800700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600000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600000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600000</v>
      </c>
      <c r="D238" s="22">
        <f>+SUMIF('TOTAL RECURSOS 2020'!$P:$P,CONCATENATE("O001",$A238,1,$F$8),'TOTAL RECURSOS 2020'!$N:$N)</f>
        <v>0</v>
      </c>
      <c r="E238" s="22">
        <f>+SUMIF('TOTAL RECURSOS 2020'!$P:$P,CONCATENATE("M001",$A238,1,$F$8),'TOTAL RECURSOS 2020'!$N:$N)</f>
        <v>0</v>
      </c>
      <c r="F238" s="22">
        <f>+SUMIF('TOTAL RECURSOS 2020'!$P:$P,CONCATENATE("E006",$A238,1,$F$8),'TOTAL RECURSOS 2020'!$N:$N)</f>
        <v>0</v>
      </c>
      <c r="G238" s="22">
        <f>+SUMIF('TOTAL RECURSOS 2020'!$P:$P,CONCATENATE("K024",$A238,1,$G$8),'TOTAL RECURSOS 2020'!$N:$N)</f>
        <v>0</v>
      </c>
      <c r="H238" s="22">
        <f>+SUMIF('TOTAL RECURSOS 2020'!$P:$P,CONCATENATE("O001",$A238,4,$F$8),'TOTAL RECURSOS 2020'!$N:$N)</f>
        <v>0</v>
      </c>
      <c r="I238" s="22">
        <f>+SUMIF('TOTAL RECURSOS 2020'!$P:$P,CONCATENATE("M001",$A238,4,$F$8),'TOTAL RECURSOS 2020'!$N:$N)</f>
        <v>0</v>
      </c>
      <c r="J238" s="22">
        <f>+SUMIF('TOTAL RECURSOS 2020'!$P:$P,CONCATENATE("E006",$A238,4,$F$8),'TOTAL RECURSOS 2020'!$N:$N)</f>
        <v>600000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3107000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3107000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2020'!$P:$P,CONCATENATE("O001",$A241,1,$F$8),'TOTAL RECURSOS 2020'!$N:$N)</f>
        <v>0</v>
      </c>
      <c r="E241" s="22">
        <f>+SUMIF('TOTAL RECURSOS 2020'!$P:$P,CONCATENATE("M001",$A241,1,$F$8),'TOTAL RECURSOS 2020'!$N:$N)</f>
        <v>0</v>
      </c>
      <c r="F241" s="22">
        <f>+SUMIF('TOTAL RECURSOS 2020'!$P:$P,CONCATENATE("E006",$A241,1,$F$8),'TOTAL RECURSOS 2020'!$N:$N)</f>
        <v>0</v>
      </c>
      <c r="G241" s="22">
        <f>+SUMIF('TOTAL RECURSOS 2020'!$P:$P,CONCATENATE("K024",$A241,1,$G$8),'TOTAL RECURSOS 2020'!$N:$N)</f>
        <v>0</v>
      </c>
      <c r="H241" s="22">
        <f>+SUMIF('TOTAL RECURSOS 2020'!$P:$P,CONCATENATE("O001",$A241,4,$F$8),'TOTAL RECURSOS 2020'!$N:$N)</f>
        <v>0</v>
      </c>
      <c r="I241" s="22">
        <f>+SUMIF('TOTAL RECURSOS 2020'!$P:$P,CONCATENATE("M001",$A241,4,$F$8),'TOTAL RECURSOS 2020'!$N:$N)</f>
        <v>0</v>
      </c>
      <c r="J241" s="22">
        <f>+SUMIF('TOTAL RECURSOS 2020'!$P:$P,CONCATENATE("E006",$A241,4,$F$8),'TOTAL RECURSOS 2020'!$N:$N)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3000000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3000000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3000000</v>
      </c>
      <c r="D243" s="22">
        <f>+SUMIF('TOTAL RECURSOS 2020'!$P:$P,CONCATENATE("O001",$A243,1,$F$8),'TOTAL RECURSOS 2020'!$N:$N)</f>
        <v>0</v>
      </c>
      <c r="E243" s="22">
        <f>+SUMIF('TOTAL RECURSOS 2020'!$P:$P,CONCATENATE("M001",$A243,1,$F$8),'TOTAL RECURSOS 2020'!$N:$N)</f>
        <v>0</v>
      </c>
      <c r="F243" s="22">
        <f>+SUMIF('TOTAL RECURSOS 2020'!$P:$P,CONCATENATE("E006",$A243,1,$F$8),'TOTAL RECURSOS 2020'!$N:$N)</f>
        <v>0</v>
      </c>
      <c r="G243" s="22">
        <f>+SUMIF('TOTAL RECURSOS 2020'!$P:$P,CONCATENATE("K024",$A243,1,$G$8),'TOTAL RECURSOS 2020'!$N:$N)</f>
        <v>0</v>
      </c>
      <c r="H243" s="22">
        <f>+SUMIF('TOTAL RECURSOS 2020'!$P:$P,CONCATENATE("O001",$A243,4,$F$8),'TOTAL RECURSOS 2020'!$N:$N)</f>
        <v>0</v>
      </c>
      <c r="I243" s="22">
        <f>+SUMIF('TOTAL RECURSOS 2020'!$P:$P,CONCATENATE("M001",$A243,4,$F$8),'TOTAL RECURSOS 2020'!$N:$N)</f>
        <v>0</v>
      </c>
      <c r="J243" s="22">
        <f>+SUMIF('TOTAL RECURSOS 2020'!$P:$P,CONCATENATE("E006",$A243,4,$F$8),'TOTAL RECURSOS 2020'!$N:$N)</f>
        <v>3000000</v>
      </c>
    </row>
    <row r="244" spans="1:10" ht="17.100000000000001" customHeight="1" x14ac:dyDescent="0.25">
      <c r="A244" s="27">
        <v>384</v>
      </c>
      <c r="B244" s="21" t="s">
        <v>487</v>
      </c>
      <c r="C244" s="22">
        <f t="shared" ref="C244:J246" si="104">+C245</f>
        <v>107000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107000</v>
      </c>
    </row>
    <row r="245" spans="1:10" ht="17.100000000000001" customHeight="1" x14ac:dyDescent="0.25">
      <c r="A245" s="28">
        <v>38401</v>
      </c>
      <c r="B245" s="21" t="s">
        <v>487</v>
      </c>
      <c r="C245" s="22">
        <f>+SUM(D245:J245)</f>
        <v>107000</v>
      </c>
      <c r="D245" s="22">
        <f>+SUMIF('TOTAL RECURSOS 2020'!$P:$P,CONCATENATE("O001",$A245,1,$F$8),'TOTAL RECURSOS 2020'!$N:$N)</f>
        <v>0</v>
      </c>
      <c r="E245" s="22">
        <f>+SUMIF('TOTAL RECURSOS 2020'!$P:$P,CONCATENATE("M001",$A245,1,$F$8),'TOTAL RECURSOS 2020'!$N:$N)</f>
        <v>0</v>
      </c>
      <c r="F245" s="22">
        <f>+SUMIF('TOTAL RECURSOS 2020'!$P:$P,CONCATENATE("E006",$A245,1,$F$8),'TOTAL RECURSOS 2020'!$N:$N)</f>
        <v>0</v>
      </c>
      <c r="G245" s="22">
        <f>+SUMIF('TOTAL RECURSOS 2020'!$P:$P,CONCATENATE("K024",$A245,1,$G$8),'TOTAL RECURSOS 2020'!$N:$N)</f>
        <v>0</v>
      </c>
      <c r="H245" s="22">
        <f>+SUMIF('TOTAL RECURSOS 2020'!$P:$P,CONCATENATE("O001",$A245,4,$F$8),'TOTAL RECURSOS 2020'!$N:$N)</f>
        <v>0</v>
      </c>
      <c r="I245" s="22">
        <f>+SUMIF('TOTAL RECURSOS 2020'!$P:$P,CONCATENATE("M001",$A245,4,$F$8),'TOTAL RECURSOS 2020'!$N:$N)</f>
        <v>0</v>
      </c>
      <c r="J245" s="22">
        <f>+SUMIF('TOTAL RECURSOS 2020'!$P:$P,CONCATENATE("E006",$A245,4,$F$8),'TOTAL RECURSOS 2020'!$N:$N)</f>
        <v>107000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2020'!$P:$P,CONCATENATE("O001",$A247,1,$F$8),'TOTAL RECURSOS 2020'!$N:$N)</f>
        <v>0</v>
      </c>
      <c r="E247" s="22">
        <f>+SUMIF('TOTAL RECURSOS 2020'!$P:$P,CONCATENATE("M001",$A247,1,$F$8),'TOTAL RECURSOS 2020'!$N:$N)</f>
        <v>0</v>
      </c>
      <c r="F247" s="22">
        <f>+SUMIF('TOTAL RECURSOS 2020'!$P:$P,CONCATENATE("E006",$A247,1,$F$8),'TOTAL RECURSOS 2020'!$N:$N)</f>
        <v>0</v>
      </c>
      <c r="G247" s="22">
        <f>+SUMIF('TOTAL RECURSOS 2020'!$P:$P,CONCATENATE("K024",$A247,1,$G$8),'TOTAL RECURSOS 2020'!$N:$N)</f>
        <v>0</v>
      </c>
      <c r="H247" s="22">
        <f>+SUMIF('TOTAL RECURSOS 2020'!$P:$P,CONCATENATE("O001",$A247,4,$F$8),'TOTAL RECURSOS 2020'!$N:$N)</f>
        <v>0</v>
      </c>
      <c r="I247" s="22">
        <f>+SUMIF('TOTAL RECURSOS 2020'!$P:$P,CONCATENATE("M001",$A247,4,$F$8),'TOTAL RECURSOS 2020'!$N:$N)</f>
        <v>0</v>
      </c>
      <c r="J247" s="22">
        <f>+SUMIF('TOTAL RECURSOS 2020'!$P:$P,CONCATENATE("E006",$A247,4,$F$8),'TOTAL RECURSOS 2020'!$N:$N)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7662468</v>
      </c>
      <c r="D248" s="20">
        <f t="shared" ref="D248:J248" si="105">+D249+D251+D254+D256+D258</f>
        <v>116694</v>
      </c>
      <c r="E248" s="20">
        <f t="shared" si="105"/>
        <v>199492</v>
      </c>
      <c r="F248" s="20">
        <f t="shared" si="105"/>
        <v>2106282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5240000</v>
      </c>
    </row>
    <row r="249" spans="1:10" ht="17.100000000000001" customHeight="1" x14ac:dyDescent="0.25">
      <c r="A249" s="27">
        <v>391</v>
      </c>
      <c r="B249" s="21" t="s">
        <v>489</v>
      </c>
      <c r="C249" s="22">
        <f>+C250</f>
        <v>47560</v>
      </c>
      <c r="D249" s="22">
        <f t="shared" ref="D249:J249" si="106">+D250</f>
        <v>47560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490</v>
      </c>
      <c r="C250" s="22">
        <f>+SUM(D250:J250)</f>
        <v>47560</v>
      </c>
      <c r="D250" s="22">
        <f>+SUMIF('TOTAL RECURSOS 2020'!$P:$P,CONCATENATE("O001",$A250,1,$F$8),'TOTAL RECURSOS 2020'!$N:$N)</f>
        <v>47560</v>
      </c>
      <c r="E250" s="22">
        <f>+SUMIF('TOTAL RECURSOS 2020'!$P:$P,CONCATENATE("M001",$A250,1,$F$8),'TOTAL RECURSOS 2020'!$N:$N)</f>
        <v>0</v>
      </c>
      <c r="F250" s="22">
        <f>+SUMIF('TOTAL RECURSOS 2020'!$P:$P,CONCATENATE("E006",$A250,1,$F$8),'TOTAL RECURSOS 2020'!$N:$N)</f>
        <v>0</v>
      </c>
      <c r="G250" s="22">
        <f>+SUMIF('TOTAL RECURSOS 2020'!$P:$P,CONCATENATE("K024",$A250,1,$G$8),'TOTAL RECURSOS 2020'!$N:$N)</f>
        <v>0</v>
      </c>
      <c r="H250" s="22">
        <f>+SUMIF('TOTAL RECURSOS 2020'!$P:$P,CONCATENATE("O001",$A250,4,$F$8),'TOTAL RECURSOS 2020'!$N:$N)</f>
        <v>0</v>
      </c>
      <c r="I250" s="22">
        <f>+SUMIF('TOTAL RECURSOS 2020'!$P:$P,CONCATENATE("M001",$A250,4,$F$8),'TOTAL RECURSOS 2020'!$N:$N)</f>
        <v>0</v>
      </c>
      <c r="J250" s="22">
        <f>+SUMIF('TOTAL RECURSOS 2020'!$P:$P,CONCATENATE("E006",$A250,4,$F$8),'TOTAL RECURSOS 2020'!$N:$N)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175000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175000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25000</v>
      </c>
      <c r="D252" s="22">
        <f>+SUMIF('TOTAL RECURSOS 2020'!$P:$P,CONCATENATE("O001",$A252,1,$F$8),'TOTAL RECURSOS 2020'!$N:$N)</f>
        <v>0</v>
      </c>
      <c r="E252" s="22">
        <f>+SUMIF('TOTAL RECURSOS 2020'!$P:$P,CONCATENATE("M001",$A252,1,$F$8),'TOTAL RECURSOS 2020'!$N:$N)</f>
        <v>0</v>
      </c>
      <c r="F252" s="22">
        <f>+SUMIF('TOTAL RECURSOS 2020'!$P:$P,CONCATENATE("E006",$A252,1,$F$8),'TOTAL RECURSOS 2020'!$N:$N)</f>
        <v>0</v>
      </c>
      <c r="G252" s="22">
        <f>+SUMIF('TOTAL RECURSOS 2020'!$P:$P,CONCATENATE("K024",$A252,1,$G$8),'TOTAL RECURSOS 2020'!$N:$N)</f>
        <v>0</v>
      </c>
      <c r="H252" s="22">
        <f>+SUMIF('TOTAL RECURSOS 2020'!$P:$P,CONCATENATE("O001",$A252,4,$F$8),'TOTAL RECURSOS 2020'!$N:$N)</f>
        <v>0</v>
      </c>
      <c r="I252" s="22">
        <f>+SUMIF('TOTAL RECURSOS 2020'!$P:$P,CONCATENATE("M001",$A252,4,$F$8),'TOTAL RECURSOS 2020'!$N:$N)</f>
        <v>0</v>
      </c>
      <c r="J252" s="22">
        <f>+SUMIF('TOTAL RECURSOS 2020'!$P:$P,CONCATENATE("E006",$A252,4,$F$8),'TOTAL RECURSOS 2020'!$N:$N)</f>
        <v>25000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150000</v>
      </c>
      <c r="D253" s="22">
        <f>+SUMIF('TOTAL RECURSOS 2020'!$P:$P,CONCATENATE("O001",$A253,1,$F$8),'TOTAL RECURSOS 2020'!$N:$N)</f>
        <v>0</v>
      </c>
      <c r="E253" s="22">
        <f>+SUMIF('TOTAL RECURSOS 2020'!$P:$P,CONCATENATE("M001",$A253,1,$F$8),'TOTAL RECURSOS 2020'!$N:$N)</f>
        <v>0</v>
      </c>
      <c r="F253" s="22">
        <f>+SUMIF('TOTAL RECURSOS 2020'!$P:$P,CONCATENATE("E006",$A253,1,$F$8),'TOTAL RECURSOS 2020'!$N:$N)</f>
        <v>0</v>
      </c>
      <c r="G253" s="22">
        <f>+SUMIF('TOTAL RECURSOS 2020'!$P:$P,CONCATENATE("K024",$A253,1,$G$8),'TOTAL RECURSOS 2020'!$N:$N)</f>
        <v>0</v>
      </c>
      <c r="H253" s="22">
        <f>+SUMIF('TOTAL RECURSOS 2020'!$P:$P,CONCATENATE("O001",$A253,4,$F$8),'TOTAL RECURSOS 2020'!$N:$N)</f>
        <v>0</v>
      </c>
      <c r="I253" s="22">
        <f>+SUMIF('TOTAL RECURSOS 2020'!$P:$P,CONCATENATE("M001",$A253,4,$F$8),'TOTAL RECURSOS 2020'!$N:$N)</f>
        <v>0</v>
      </c>
      <c r="J253" s="22">
        <f>+SUMIF('TOTAL RECURSOS 2020'!$P:$P,CONCATENATE("E006",$A253,4,$F$8),'TOTAL RECURSOS 2020'!$N:$N)</f>
        <v>150000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565000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565000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565000</v>
      </c>
      <c r="D255" s="22">
        <f>+SUMIF('TOTAL RECURSOS 2020'!$P:$P,CONCATENATE("O001",$A255,1,$F$8),'TOTAL RECURSOS 2020'!$N:$N)</f>
        <v>0</v>
      </c>
      <c r="E255" s="22">
        <f>+SUMIF('TOTAL RECURSOS 2020'!$P:$P,CONCATENATE("M001",$A255,1,$F$8),'TOTAL RECURSOS 2020'!$N:$N)</f>
        <v>0</v>
      </c>
      <c r="F255" s="22">
        <f>+SUMIF('TOTAL RECURSOS 2020'!$P:$P,CONCATENATE("E006",$A255,1,$F$8),'TOTAL RECURSOS 2020'!$N:$N)</f>
        <v>0</v>
      </c>
      <c r="G255" s="22">
        <f>+SUMIF('TOTAL RECURSOS 2020'!$P:$P,CONCATENATE("K024",$A255,1,$G$8),'TOTAL RECURSOS 2020'!$N:$N)</f>
        <v>0</v>
      </c>
      <c r="H255" s="22">
        <f>+SUMIF('TOTAL RECURSOS 2020'!$P:$P,CONCATENATE("O001",$A255,4,$F$8),'TOTAL RECURSOS 2020'!$N:$N)</f>
        <v>0</v>
      </c>
      <c r="I255" s="22">
        <f>+SUMIF('TOTAL RECURSOS 2020'!$P:$P,CONCATENATE("M001",$A255,4,$F$8),'TOTAL RECURSOS 2020'!$N:$N)</f>
        <v>0</v>
      </c>
      <c r="J255" s="22">
        <f>+SUMIF('TOTAL RECURSOS 2020'!$P:$P,CONCATENATE("E006",$A255,4,$F$8),'TOTAL RECURSOS 2020'!$N:$N)</f>
        <v>565000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4500000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4500000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4500000</v>
      </c>
      <c r="D257" s="22">
        <f>+SUMIF('TOTAL RECURSOS 2020'!$P:$P,CONCATENATE("O001",$A257,1,$F$8),'TOTAL RECURSOS 2020'!$N:$N)</f>
        <v>0</v>
      </c>
      <c r="E257" s="22">
        <f>+SUMIF('TOTAL RECURSOS 2020'!$P:$P,CONCATENATE("M001",$A257,1,$F$8),'TOTAL RECURSOS 2020'!$N:$N)</f>
        <v>0</v>
      </c>
      <c r="F257" s="22">
        <f>+SUMIF('TOTAL RECURSOS 2020'!$P:$P,CONCATENATE("E006",$A257,1,$F$8),'TOTAL RECURSOS 2020'!$N:$N)</f>
        <v>0</v>
      </c>
      <c r="G257" s="22">
        <f>+SUMIF('TOTAL RECURSOS 2020'!$P:$P,CONCATENATE("K024",$A257,1,$G$8),'TOTAL RECURSOS 2020'!$N:$N)</f>
        <v>0</v>
      </c>
      <c r="H257" s="22">
        <f>+SUMIF('TOTAL RECURSOS 2020'!$P:$P,CONCATENATE("O001",$A257,4,$F$8),'TOTAL RECURSOS 2020'!$N:$N)</f>
        <v>0</v>
      </c>
      <c r="I257" s="22">
        <f>+SUMIF('TOTAL RECURSOS 2020'!$P:$P,CONCATENATE("M001",$A257,4,$F$8),'TOTAL RECURSOS 2020'!$N:$N)</f>
        <v>0</v>
      </c>
      <c r="J257" s="22">
        <f>+SUMIF('TOTAL RECURSOS 2020'!$P:$P,CONCATENATE("E006",$A257,4,$F$8),'TOTAL RECURSOS 2020'!$N:$N)</f>
        <v>4500000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2374908</v>
      </c>
      <c r="D258" s="22">
        <f t="shared" si="110"/>
        <v>69134</v>
      </c>
      <c r="E258" s="22">
        <f t="shared" si="110"/>
        <v>199492</v>
      </c>
      <c r="F258" s="22">
        <f t="shared" si="110"/>
        <v>2106282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2374908</v>
      </c>
      <c r="D259" s="22">
        <f>+SUMIF('TOTAL RECURSOS 2020'!$P:$P,CONCATENATE("O001",$A259,1,$F$8),'TOTAL RECURSOS 2020'!$N:$N)</f>
        <v>69134</v>
      </c>
      <c r="E259" s="22">
        <f>+SUMIF('TOTAL RECURSOS 2020'!$P:$P,CONCATENATE("M001",$A259,1,$F$8),'TOTAL RECURSOS 2020'!$N:$N)</f>
        <v>199492</v>
      </c>
      <c r="F259" s="22">
        <f>+SUMIF('TOTAL RECURSOS 2020'!$P:$P,CONCATENATE("E006",$A259,1,$F$8),'TOTAL RECURSOS 2020'!$N:$N)</f>
        <v>2106282</v>
      </c>
      <c r="G259" s="22">
        <f>+SUMIF('TOTAL RECURSOS 2020'!$P:$P,CONCATENATE("K024",$A259,1,$G$8),'TOTAL RECURSOS 2020'!$N:$N)</f>
        <v>0</v>
      </c>
      <c r="H259" s="22">
        <f>+SUMIF('TOTAL RECURSOS 2020'!$P:$P,CONCATENATE("O001",$A259,4,$F$8),'TOTAL RECURSOS 2020'!$N:$N)</f>
        <v>0</v>
      </c>
      <c r="I259" s="22">
        <f>+SUMIF('TOTAL RECURSOS 2020'!$P:$P,CONCATENATE("M001",$A259,4,$F$8),'TOTAL RECURSOS 2020'!$N:$N)</f>
        <v>0</v>
      </c>
      <c r="J259" s="22">
        <f>+SUMIF('TOTAL RECURSOS 2020'!$P:$P,CONCATENATE("E006",$A259,4,$F$8),'TOTAL RECURSOS 2020'!$N:$N)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2020'!$P:$P,CONCATENATE("O001",$A263,1,$F$8),'TOTAL RECURSOS 2020'!$N:$N)</f>
        <v>0</v>
      </c>
      <c r="E263" s="22">
        <f>+SUMIF('TOTAL RECURSOS 2020'!$P:$P,CONCATENATE("M001",$A263,1,$F$8),'TOTAL RECURSOS 2020'!$N:$N)</f>
        <v>0</v>
      </c>
      <c r="F263" s="22">
        <f>+SUMIF('TOTAL RECURSOS 2020'!$P:$P,CONCATENATE("E006",$A263,1,$F$8),'TOTAL RECURSOS 2020'!$N:$N)</f>
        <v>0</v>
      </c>
      <c r="G263" s="22">
        <f>+SUMIF('TOTAL RECURSOS 2020'!$P:$P,CONCATENATE("K024",$A263,1,$G$8),'TOTAL RECURSOS 2020'!$N:$N)</f>
        <v>0</v>
      </c>
      <c r="H263" s="22">
        <f>+SUMIF('TOTAL RECURSOS 2020'!$P:$P,CONCATENATE("O001",$A263,4,$F$8),'TOTAL RECURSOS 2020'!$N:$N)</f>
        <v>0</v>
      </c>
      <c r="I263" s="22">
        <f>+SUMIF('TOTAL RECURSOS 2020'!$P:$P,CONCATENATE("M001",$A263,4,$F$8),'TOTAL RECURSOS 2020'!$N:$N)</f>
        <v>0</v>
      </c>
      <c r="J263" s="22">
        <f>+SUMIF('TOTAL RECURSOS 2020'!$P:$P,CONCATENATE("E006",$A263,4,$F$8),'TOTAL RECURSOS 2020'!$N:$N)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2020'!$P:$P,CONCATENATE("O001",$A265,1,$F$8),'TOTAL RECURSOS 2020'!$N:$N)</f>
        <v>0</v>
      </c>
      <c r="E265" s="22">
        <f>+SUMIF('TOTAL RECURSOS 2020'!$P:$P,CONCATENATE("M001",$A265,1,$F$8),'TOTAL RECURSOS 2020'!$N:$N)</f>
        <v>0</v>
      </c>
      <c r="F265" s="22">
        <f>+SUMIF('TOTAL RECURSOS 2020'!$P:$P,CONCATENATE("E006",$A265,1,$F$8),'TOTAL RECURSOS 2020'!$N:$N)</f>
        <v>0</v>
      </c>
      <c r="G265" s="22">
        <f>+SUMIF('TOTAL RECURSOS 2020'!$P:$P,CONCATENATE("K024",$A265,1,$G$8),'TOTAL RECURSOS 2020'!$N:$N)</f>
        <v>0</v>
      </c>
      <c r="H265" s="22">
        <f>+SUMIF('TOTAL RECURSOS 2020'!$P:$P,CONCATENATE("O001",$A265,4,$F$8),'TOTAL RECURSOS 2020'!$N:$N)</f>
        <v>0</v>
      </c>
      <c r="I265" s="22">
        <f>+SUMIF('TOTAL RECURSOS 2020'!$P:$P,CONCATENATE("M001",$A265,4,$F$8),'TOTAL RECURSOS 2020'!$N:$N)</f>
        <v>0</v>
      </c>
      <c r="J265" s="22">
        <f>+SUMIF('TOTAL RECURSOS 2020'!$P:$P,CONCATENATE("E006",$A265,4,$F$8),'TOTAL RECURSOS 2020'!$N:$N)</f>
        <v>0</v>
      </c>
    </row>
    <row r="266" spans="1:10" s="9" customFormat="1" ht="17.10000000000000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2020'!$P:$P,CONCATENATE("O001",$A269,1,$F$8),'TOTAL RECURSOS 2020'!$N:$N)</f>
        <v>0</v>
      </c>
      <c r="E269" s="22">
        <f>+SUMIF('TOTAL RECURSOS 2020'!$P:$P,CONCATENATE("M001",$A269,1,$F$8),'TOTAL RECURSOS 2020'!$N:$N)</f>
        <v>0</v>
      </c>
      <c r="F269" s="22">
        <f>+SUMIF('TOTAL RECURSOS 2020'!$P:$P,CONCATENATE("E006",$A269,1,$F$8),'TOTAL RECURSOS 2020'!$N:$N)</f>
        <v>0</v>
      </c>
      <c r="G269" s="22">
        <f>+SUMIF('TOTAL RECURSOS 2020'!$P:$P,CONCATENATE("K028",$A269,1,$G$8),'TOTAL RECURSOS 2020'!$N:$N)</f>
        <v>0</v>
      </c>
      <c r="H269" s="22">
        <f>+SUMIF('TOTAL RECURSOS 2020'!$P:$P,CONCATENATE("O001",$A269,4,$F$8),'TOTAL RECURSOS 2020'!$N:$N)</f>
        <v>0</v>
      </c>
      <c r="I269" s="22">
        <f>+SUMIF('TOTAL RECURSOS 2020'!$P:$P,CONCATENATE("M001",$A269,4,$F$8),'TOTAL RECURSOS 2020'!$N:$N)</f>
        <v>0</v>
      </c>
      <c r="J269" s="22">
        <f>+SUMIF('TOTAL RECURSOS 2020'!$P:$P,CONCATENATE("E006",$A269,4,$F$8),'TOTAL RECURSOS 2020'!$N:$N)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258954397</v>
      </c>
      <c r="D270" s="25">
        <f t="shared" si="116"/>
        <v>4718509</v>
      </c>
      <c r="E270" s="25">
        <f t="shared" si="116"/>
        <v>11511375</v>
      </c>
      <c r="F270" s="25">
        <f t="shared" si="116"/>
        <v>164596505</v>
      </c>
      <c r="G270" s="25">
        <f t="shared" si="116"/>
        <v>0</v>
      </c>
      <c r="H270" s="25">
        <f t="shared" si="116"/>
        <v>147260</v>
      </c>
      <c r="I270" s="25">
        <f t="shared" si="116"/>
        <v>3592429</v>
      </c>
      <c r="J270" s="25">
        <f t="shared" si="116"/>
        <v>74388319</v>
      </c>
    </row>
    <row r="272" spans="1:10" hidden="1" x14ac:dyDescent="0.25"/>
    <row r="273" spans="1:3" hidden="1" x14ac:dyDescent="0.25">
      <c r="A273" s="73" t="s">
        <v>413</v>
      </c>
      <c r="B273" s="74" t="s">
        <v>475</v>
      </c>
      <c r="C273"/>
    </row>
    <row r="274" spans="1:3" hidden="1" x14ac:dyDescent="0.25">
      <c r="A274" s="73" t="s">
        <v>410</v>
      </c>
      <c r="B274" s="74" t="s">
        <v>477</v>
      </c>
      <c r="C274"/>
    </row>
    <row r="275" spans="1:3" hidden="1" x14ac:dyDescent="0.25">
      <c r="A275" s="73" t="s">
        <v>403</v>
      </c>
      <c r="B275" s="74" t="s">
        <v>476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C85-78E2-4BDC-B882-99EE0B1AA69E}">
  <dimension ref="A1:S196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7" width="0" style="8" hidden="1" customWidth="1"/>
    <col min="18" max="19" width="4" style="8" hidden="1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523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1015233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19907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24113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278924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102741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34917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43500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17400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52834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47908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2586476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114716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488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47560</v>
      </c>
      <c r="O22" s="41"/>
      <c r="P22" s="8" t="str">
        <f t="shared" si="0"/>
        <v>O00139101100000000000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69134</v>
      </c>
      <c r="O23" s="41"/>
      <c r="P23" s="8" t="str">
        <f t="shared" si="0"/>
        <v>O00139801100000000000</v>
      </c>
      <c r="R23" s="8" t="str">
        <f t="shared" si="1"/>
        <v>3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3318128</v>
      </c>
      <c r="O24" s="41"/>
      <c r="P24" s="8" t="str">
        <f t="shared" si="0"/>
        <v>M00111301100000000000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50202</v>
      </c>
      <c r="O25" s="41"/>
      <c r="P25" s="8" t="str">
        <f t="shared" si="0"/>
        <v>M00113101100000000000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68112</v>
      </c>
      <c r="O26" s="41"/>
      <c r="P26" s="8" t="str">
        <f t="shared" si="0"/>
        <v>M00113201100000000000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546350</v>
      </c>
      <c r="O27" s="41"/>
      <c r="P27" s="8" t="str">
        <f t="shared" si="0"/>
        <v>M00113202100000000000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303236</v>
      </c>
      <c r="O28" s="41"/>
      <c r="P28" s="8" t="str">
        <f t="shared" si="0"/>
        <v>M00114101100000000000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103753</v>
      </c>
      <c r="O29" s="41"/>
      <c r="P29" s="8" t="str">
        <f t="shared" si="0"/>
        <v>M00114105100000000000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122616</v>
      </c>
      <c r="O30" s="41"/>
      <c r="P30" s="8" t="str">
        <f t="shared" si="0"/>
        <v>M00114201100000000000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49047</v>
      </c>
      <c r="O31" s="41"/>
      <c r="P31" s="8" t="str">
        <f t="shared" si="0"/>
        <v>M00114301100000000000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132664</v>
      </c>
      <c r="O32" s="41"/>
      <c r="P32" s="8" t="str">
        <f t="shared" si="0"/>
        <v>M00114302100000000000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121139</v>
      </c>
      <c r="O33" s="41"/>
      <c r="P33" s="8" t="str">
        <f t="shared" si="0"/>
        <v>M00114401100000000000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6106082</v>
      </c>
      <c r="O35" s="41"/>
      <c r="P35" s="8" t="str">
        <f t="shared" si="0"/>
        <v>M00115402100000000000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379886</v>
      </c>
      <c r="O36" s="41"/>
      <c r="P36" s="8" t="str">
        <f t="shared" si="0"/>
        <v>M00115403100000000000</v>
      </c>
      <c r="R36" s="8" t="str">
        <f t="shared" si="1"/>
        <v>1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199492</v>
      </c>
      <c r="O37" s="41"/>
      <c r="P37" s="8" t="str">
        <f t="shared" si="0"/>
        <v>M00139801100000000000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25288571</v>
      </c>
      <c r="O38" s="41"/>
      <c r="P38" s="8" t="str">
        <f t="shared" si="0"/>
        <v>E00611301100000000000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1844721</v>
      </c>
      <c r="O39" s="41"/>
      <c r="P39" s="8" t="str">
        <f t="shared" si="0"/>
        <v>E00612101100000000000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605130</v>
      </c>
      <c r="O40" s="41"/>
      <c r="P40" s="8" t="str">
        <f t="shared" si="0"/>
        <v>E00613101100000000000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731002</v>
      </c>
      <c r="O41" s="41"/>
      <c r="P41" s="8" t="str">
        <f t="shared" si="0"/>
        <v>E00613201100000000000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2467637</v>
      </c>
      <c r="O42" s="41"/>
      <c r="P42" s="8" t="str">
        <f t="shared" si="0"/>
        <v>E00613202100000000000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3758939</v>
      </c>
      <c r="O43" s="41"/>
      <c r="P43" s="8" t="str">
        <f t="shared" si="0"/>
        <v>E00614101100000000000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1281092</v>
      </c>
      <c r="O44" s="41"/>
      <c r="P44" s="8" t="str">
        <f t="shared" si="0"/>
        <v>E00614105100000000000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1316001</v>
      </c>
      <c r="O45" s="41"/>
      <c r="P45" s="8" t="str">
        <f t="shared" si="0"/>
        <v>E00614201100000000000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526400</v>
      </c>
      <c r="O46" s="41"/>
      <c r="P46" s="8" t="str">
        <f t="shared" si="0"/>
        <v>E00614301100000000000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1216610</v>
      </c>
      <c r="O47" s="41"/>
      <c r="P47" s="8" t="str">
        <f t="shared" si="0"/>
        <v>E00614302100000000000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1630947</v>
      </c>
      <c r="O48" s="41"/>
      <c r="P48" s="8" t="str">
        <f t="shared" si="0"/>
        <v>E00614401100000000000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103325</v>
      </c>
      <c r="O49" s="41"/>
      <c r="P49" s="8" t="str">
        <f t="shared" si="0"/>
        <v>E00614405100000000000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75609191</v>
      </c>
      <c r="O50" s="41"/>
      <c r="P50" s="8" t="str">
        <f t="shared" si="0"/>
        <v>E00615402100000000000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2479119</v>
      </c>
      <c r="O51" s="41"/>
      <c r="P51" s="8" t="str">
        <f t="shared" si="0"/>
        <v>E00615403100000000000</v>
      </c>
      <c r="R51" s="8" t="str">
        <f t="shared" si="1"/>
        <v>1</v>
      </c>
      <c r="S51" s="8" t="str">
        <f t="shared" si="2"/>
        <v>1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28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891692</v>
      </c>
      <c r="O52" s="41"/>
      <c r="P52" s="8" t="str">
        <f t="shared" si="0"/>
        <v>E00625101100000000000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17858122</v>
      </c>
      <c r="O53" s="41"/>
      <c r="P53" s="8" t="str">
        <f t="shared" si="0"/>
        <v>E00631101100000000000</v>
      </c>
      <c r="R53" s="8" t="str">
        <f t="shared" si="1"/>
        <v>3</v>
      </c>
      <c r="S53" s="8" t="str">
        <f t="shared" si="2"/>
        <v>3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19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7408633</v>
      </c>
      <c r="O54" s="41"/>
      <c r="P54" s="8" t="str">
        <f t="shared" si="0"/>
        <v>E00631201100000000000</v>
      </c>
      <c r="R54" s="8" t="str">
        <f t="shared" si="1"/>
        <v>3</v>
      </c>
      <c r="S54" s="8" t="str">
        <f t="shared" si="2"/>
        <v>3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465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431668</v>
      </c>
      <c r="O55" s="41"/>
      <c r="P55" s="8" t="str">
        <f t="shared" si="0"/>
        <v>E00631603100000000000</v>
      </c>
      <c r="R55" s="8" t="str">
        <f t="shared" si="1"/>
        <v>3</v>
      </c>
      <c r="S55" s="8" t="str">
        <f t="shared" si="2"/>
        <v>3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93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1443424</v>
      </c>
      <c r="O56" s="41"/>
      <c r="P56" s="8" t="str">
        <f t="shared" si="0"/>
        <v>E00632301100000000000</v>
      </c>
      <c r="R56" s="8" t="str">
        <f t="shared" si="1"/>
        <v>3</v>
      </c>
      <c r="S56" s="8" t="str">
        <f t="shared" si="2"/>
        <v>3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1272108</v>
      </c>
      <c r="O57" s="41"/>
      <c r="P57" s="8" t="str">
        <f t="shared" si="0"/>
        <v>E00632502100000000000</v>
      </c>
      <c r="R57" s="8" t="str">
        <f t="shared" si="1"/>
        <v>3</v>
      </c>
      <c r="S57" s="8" t="str">
        <f t="shared" si="2"/>
        <v>3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56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791475</v>
      </c>
      <c r="O58" s="41"/>
      <c r="P58" s="8" t="str">
        <f t="shared" si="0"/>
        <v>E00633301100000000000</v>
      </c>
      <c r="R58" s="8" t="str">
        <f t="shared" si="1"/>
        <v>3</v>
      </c>
      <c r="S58" s="8" t="str">
        <f t="shared" si="2"/>
        <v>3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20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1229917</v>
      </c>
      <c r="O59" s="41"/>
      <c r="P59" s="8" t="str">
        <f t="shared" si="0"/>
        <v>E00633801100000000000</v>
      </c>
      <c r="R59" s="8" t="str">
        <f t="shared" si="1"/>
        <v>3</v>
      </c>
      <c r="S59" s="8" t="str">
        <f t="shared" si="2"/>
        <v>3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41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3185528</v>
      </c>
      <c r="O60" s="41"/>
      <c r="P60" s="8" t="str">
        <f t="shared" si="0"/>
        <v>E00635301100000000000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43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4445918</v>
      </c>
      <c r="O61" s="41"/>
      <c r="P61" s="8" t="str">
        <f t="shared" si="0"/>
        <v>E00635701100000000000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44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2970000</v>
      </c>
      <c r="O62" s="41"/>
      <c r="P62" s="8" t="str">
        <f t="shared" si="0"/>
        <v>E00635801100000000000</v>
      </c>
      <c r="R62" s="8" t="str">
        <f t="shared" si="1"/>
        <v>3</v>
      </c>
      <c r="S62" s="8" t="str">
        <f t="shared" si="2"/>
        <v>3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45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1703053</v>
      </c>
      <c r="O63" s="41"/>
      <c r="P63" s="8" t="str">
        <f t="shared" si="0"/>
        <v>E00635901100000000000</v>
      </c>
      <c r="R63" s="8" t="str">
        <f t="shared" si="1"/>
        <v>3</v>
      </c>
      <c r="S63" s="8" t="str">
        <f t="shared" si="2"/>
        <v>3</v>
      </c>
    </row>
    <row r="64" spans="1:19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22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2106282</v>
      </c>
      <c r="O64" s="41"/>
      <c r="P64" s="8" t="str">
        <f t="shared" si="0"/>
        <v>E00639801100000000000</v>
      </c>
      <c r="R64" s="8" t="str">
        <f t="shared" si="1"/>
        <v>3</v>
      </c>
      <c r="S64" s="8" t="str">
        <f t="shared" si="2"/>
        <v>3</v>
      </c>
    </row>
    <row r="65" spans="1:19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15901</v>
      </c>
      <c r="J65" s="1" t="s">
        <v>402</v>
      </c>
      <c r="K65" s="1">
        <v>4</v>
      </c>
      <c r="L65" s="1" t="s">
        <v>401</v>
      </c>
      <c r="M65" s="1" t="s">
        <v>400</v>
      </c>
      <c r="N65" s="42">
        <v>33660</v>
      </c>
      <c r="O65" s="41"/>
      <c r="P65" s="8" t="str">
        <f t="shared" si="0"/>
        <v>O00115901400000000000</v>
      </c>
      <c r="R65" s="8" t="str">
        <f t="shared" si="1"/>
        <v>1</v>
      </c>
      <c r="S65" s="8" t="str">
        <f t="shared" si="2"/>
        <v/>
      </c>
    </row>
    <row r="66" spans="1:19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21101</v>
      </c>
      <c r="J66" s="1" t="s">
        <v>402</v>
      </c>
      <c r="K66" s="1">
        <v>4</v>
      </c>
      <c r="L66" s="1">
        <v>22</v>
      </c>
      <c r="M66" s="1" t="s">
        <v>400</v>
      </c>
      <c r="N66" s="42">
        <v>2200</v>
      </c>
      <c r="O66" s="41"/>
      <c r="P66" s="8" t="str">
        <f t="shared" si="0"/>
        <v>O00121101400000000000</v>
      </c>
      <c r="R66" s="8" t="str">
        <f t="shared" si="1"/>
        <v>2</v>
      </c>
      <c r="S66" s="8" t="str">
        <f t="shared" si="2"/>
        <v/>
      </c>
    </row>
    <row r="67" spans="1:19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22104</v>
      </c>
      <c r="J67" s="1" t="s">
        <v>402</v>
      </c>
      <c r="K67" s="1">
        <v>4</v>
      </c>
      <c r="L67" s="1">
        <v>22</v>
      </c>
      <c r="M67" s="1" t="s">
        <v>400</v>
      </c>
      <c r="N67" s="42">
        <v>6400</v>
      </c>
      <c r="O67" s="41"/>
      <c r="P67" s="8" t="str">
        <f t="shared" si="0"/>
        <v>O00122104400000000000</v>
      </c>
      <c r="R67" s="8" t="str">
        <f t="shared" si="1"/>
        <v>2</v>
      </c>
      <c r="S67" s="8" t="str">
        <f t="shared" si="2"/>
        <v/>
      </c>
    </row>
    <row r="68" spans="1:19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24601</v>
      </c>
      <c r="J68" s="1" t="s">
        <v>402</v>
      </c>
      <c r="K68" s="1">
        <v>4</v>
      </c>
      <c r="L68" s="1">
        <v>22</v>
      </c>
      <c r="M68" s="1" t="s">
        <v>400</v>
      </c>
      <c r="N68" s="42">
        <v>2100</v>
      </c>
      <c r="O68" s="41"/>
      <c r="P68" s="8" t="str">
        <f t="shared" si="0"/>
        <v>O00124601400000000000</v>
      </c>
      <c r="R68" s="8" t="str">
        <f t="shared" si="1"/>
        <v>2</v>
      </c>
      <c r="S68" s="8" t="str">
        <f t="shared" si="2"/>
        <v/>
      </c>
    </row>
    <row r="69" spans="1:19" s="36" customFormat="1" ht="20.100000000000001" customHeight="1" x14ac:dyDescent="0.25">
      <c r="A69" s="5"/>
      <c r="B69" s="1" t="s">
        <v>409</v>
      </c>
      <c r="C69" s="1" t="s">
        <v>402</v>
      </c>
      <c r="D69" s="1" t="s">
        <v>408</v>
      </c>
      <c r="E69" s="1" t="s">
        <v>415</v>
      </c>
      <c r="F69" s="1" t="s">
        <v>405</v>
      </c>
      <c r="G69" s="1" t="s">
        <v>414</v>
      </c>
      <c r="H69" s="1" t="s">
        <v>413</v>
      </c>
      <c r="I69" s="53">
        <v>26102</v>
      </c>
      <c r="J69" s="1" t="s">
        <v>402</v>
      </c>
      <c r="K69" s="1">
        <v>4</v>
      </c>
      <c r="L69" s="1">
        <v>22</v>
      </c>
      <c r="M69" s="1" t="s">
        <v>400</v>
      </c>
      <c r="N69" s="42">
        <v>10800</v>
      </c>
      <c r="O69" s="41"/>
      <c r="P69" s="8" t="str">
        <f t="shared" si="0"/>
        <v>O00126102400000000000</v>
      </c>
      <c r="R69" s="8" t="str">
        <f t="shared" si="1"/>
        <v>2</v>
      </c>
      <c r="S69" s="8" t="str">
        <f t="shared" si="2"/>
        <v/>
      </c>
    </row>
    <row r="70" spans="1:19" s="36" customFormat="1" ht="20.100000000000001" customHeight="1" x14ac:dyDescent="0.25">
      <c r="A70" s="5"/>
      <c r="B70" s="1" t="s">
        <v>409</v>
      </c>
      <c r="C70" s="1" t="s">
        <v>402</v>
      </c>
      <c r="D70" s="1" t="s">
        <v>408</v>
      </c>
      <c r="E70" s="1" t="s">
        <v>415</v>
      </c>
      <c r="F70" s="1" t="s">
        <v>405</v>
      </c>
      <c r="G70" s="1" t="s">
        <v>414</v>
      </c>
      <c r="H70" s="1" t="s">
        <v>413</v>
      </c>
      <c r="I70" s="53">
        <v>31401</v>
      </c>
      <c r="J70" s="1" t="s">
        <v>402</v>
      </c>
      <c r="K70" s="1">
        <v>4</v>
      </c>
      <c r="L70" s="1">
        <v>22</v>
      </c>
      <c r="M70" s="1" t="s">
        <v>400</v>
      </c>
      <c r="N70" s="42">
        <v>1300</v>
      </c>
      <c r="O70" s="41"/>
      <c r="P70" s="8" t="str">
        <f t="shared" si="0"/>
        <v>O00131401400000000000</v>
      </c>
      <c r="R70" s="8" t="str">
        <f t="shared" si="1"/>
        <v>3</v>
      </c>
      <c r="S70" s="8" t="str">
        <f t="shared" si="2"/>
        <v/>
      </c>
    </row>
    <row r="71" spans="1:19" s="36" customFormat="1" ht="20.100000000000001" customHeight="1" x14ac:dyDescent="0.25">
      <c r="A71" s="5"/>
      <c r="B71" s="1" t="s">
        <v>409</v>
      </c>
      <c r="C71" s="1" t="s">
        <v>402</v>
      </c>
      <c r="D71" s="1" t="s">
        <v>408</v>
      </c>
      <c r="E71" s="1" t="s">
        <v>415</v>
      </c>
      <c r="F71" s="1" t="s">
        <v>405</v>
      </c>
      <c r="G71" s="1" t="s">
        <v>414</v>
      </c>
      <c r="H71" s="1" t="s">
        <v>413</v>
      </c>
      <c r="I71" s="53">
        <v>33401</v>
      </c>
      <c r="J71" s="1" t="s">
        <v>402</v>
      </c>
      <c r="K71" s="1">
        <v>4</v>
      </c>
      <c r="L71" s="1">
        <v>22</v>
      </c>
      <c r="M71" s="1" t="s">
        <v>400</v>
      </c>
      <c r="N71" s="42">
        <v>25300</v>
      </c>
      <c r="O71" s="41"/>
      <c r="P71" s="8" t="str">
        <f t="shared" si="0"/>
        <v>O00133401400000000000</v>
      </c>
      <c r="R71" s="8" t="str">
        <f t="shared" si="1"/>
        <v>3</v>
      </c>
      <c r="S71" s="8" t="str">
        <f t="shared" si="2"/>
        <v/>
      </c>
    </row>
    <row r="72" spans="1:19" s="36" customFormat="1" ht="20.100000000000001" customHeight="1" x14ac:dyDescent="0.25">
      <c r="A72" s="5"/>
      <c r="B72" s="1" t="s">
        <v>409</v>
      </c>
      <c r="C72" s="1" t="s">
        <v>402</v>
      </c>
      <c r="D72" s="1" t="s">
        <v>408</v>
      </c>
      <c r="E72" s="1" t="s">
        <v>415</v>
      </c>
      <c r="F72" s="1" t="s">
        <v>405</v>
      </c>
      <c r="G72" s="1" t="s">
        <v>414</v>
      </c>
      <c r="H72" s="1" t="s">
        <v>413</v>
      </c>
      <c r="I72" s="53">
        <v>33602</v>
      </c>
      <c r="J72" s="1" t="s">
        <v>402</v>
      </c>
      <c r="K72" s="1">
        <v>4</v>
      </c>
      <c r="L72" s="1">
        <v>22</v>
      </c>
      <c r="M72" s="1" t="s">
        <v>400</v>
      </c>
      <c r="N72" s="42">
        <v>1100</v>
      </c>
      <c r="O72" s="41"/>
      <c r="P72" s="8" t="str">
        <f t="shared" ref="P72:P135" si="3">+CONCATENATE(H72,I72,K72,M72)</f>
        <v>O00133602400000000000</v>
      </c>
      <c r="R72" s="8" t="str">
        <f t="shared" ref="R72:R135" si="4">+MID(I72,1,1)</f>
        <v>3</v>
      </c>
      <c r="S72" s="8" t="str">
        <f t="shared" si="2"/>
        <v/>
      </c>
    </row>
    <row r="73" spans="1:19" s="36" customFormat="1" ht="20.100000000000001" customHeight="1" x14ac:dyDescent="0.25">
      <c r="A73" s="5"/>
      <c r="B73" s="1" t="s">
        <v>409</v>
      </c>
      <c r="C73" s="1" t="s">
        <v>402</v>
      </c>
      <c r="D73" s="1" t="s">
        <v>408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37204</v>
      </c>
      <c r="J73" s="1" t="s">
        <v>402</v>
      </c>
      <c r="K73" s="1">
        <v>4</v>
      </c>
      <c r="L73" s="1">
        <v>22</v>
      </c>
      <c r="M73" s="1" t="s">
        <v>400</v>
      </c>
      <c r="N73" s="42">
        <v>17800</v>
      </c>
      <c r="O73" s="41"/>
      <c r="P73" s="8" t="str">
        <f t="shared" si="3"/>
        <v>O00137204400000000000</v>
      </c>
      <c r="R73" s="8" t="str">
        <f t="shared" si="4"/>
        <v>3</v>
      </c>
      <c r="S73" s="8" t="str">
        <f t="shared" ref="S73:S136" si="5">+IF(G73="008",R73,"")</f>
        <v/>
      </c>
    </row>
    <row r="74" spans="1:19" s="36" customFormat="1" ht="20.100000000000001" customHeight="1" x14ac:dyDescent="0.25">
      <c r="A74" s="5"/>
      <c r="B74" s="1" t="s">
        <v>409</v>
      </c>
      <c r="C74" s="1" t="s">
        <v>402</v>
      </c>
      <c r="D74" s="1" t="s">
        <v>408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37504</v>
      </c>
      <c r="J74" s="1" t="s">
        <v>402</v>
      </c>
      <c r="K74" s="1">
        <v>4</v>
      </c>
      <c r="L74" s="1">
        <v>22</v>
      </c>
      <c r="M74" s="1" t="s">
        <v>400</v>
      </c>
      <c r="N74" s="42">
        <v>46600</v>
      </c>
      <c r="O74" s="41"/>
      <c r="P74" s="8" t="str">
        <f t="shared" si="3"/>
        <v>O00137504400000000000</v>
      </c>
      <c r="R74" s="8" t="str">
        <f t="shared" si="4"/>
        <v>3</v>
      </c>
      <c r="S74" s="8" t="str">
        <f t="shared" si="5"/>
        <v/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12101</v>
      </c>
      <c r="J75" s="1" t="s">
        <v>402</v>
      </c>
      <c r="K75" s="1">
        <v>4</v>
      </c>
      <c r="L75" s="1">
        <v>22</v>
      </c>
      <c r="M75" s="1" t="s">
        <v>400</v>
      </c>
      <c r="N75" s="42">
        <v>821029</v>
      </c>
      <c r="O75" s="41"/>
      <c r="P75" s="8" t="str">
        <f t="shared" si="3"/>
        <v>M00112101400000000000</v>
      </c>
      <c r="R75" s="8" t="str">
        <f t="shared" si="4"/>
        <v>1</v>
      </c>
      <c r="S75" s="8" t="str">
        <f t="shared" si="5"/>
        <v/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12301</v>
      </c>
      <c r="J76" s="1" t="s">
        <v>402</v>
      </c>
      <c r="K76" s="1">
        <v>4</v>
      </c>
      <c r="L76" s="1">
        <v>22</v>
      </c>
      <c r="M76" s="1" t="s">
        <v>400</v>
      </c>
      <c r="N76" s="42">
        <v>100000</v>
      </c>
      <c r="O76" s="41"/>
      <c r="P76" s="8" t="str">
        <f t="shared" si="3"/>
        <v>M00112301400000000000</v>
      </c>
      <c r="R76" s="8" t="str">
        <f t="shared" si="4"/>
        <v>1</v>
      </c>
      <c r="S76" s="8" t="str">
        <f t="shared" si="5"/>
        <v/>
      </c>
    </row>
    <row r="77" spans="1:19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15501</v>
      </c>
      <c r="J77" s="1" t="s">
        <v>402</v>
      </c>
      <c r="K77" s="1">
        <v>4</v>
      </c>
      <c r="L77" s="1">
        <v>22</v>
      </c>
      <c r="M77" s="1" t="s">
        <v>400</v>
      </c>
      <c r="N77" s="42">
        <v>250000</v>
      </c>
      <c r="O77" s="41"/>
      <c r="P77" s="8" t="str">
        <f t="shared" si="3"/>
        <v>M00115501400000000000</v>
      </c>
      <c r="R77" s="8" t="str">
        <f t="shared" si="4"/>
        <v>1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15901</v>
      </c>
      <c r="J78" s="1" t="s">
        <v>402</v>
      </c>
      <c r="K78" s="1">
        <v>4</v>
      </c>
      <c r="L78" s="1">
        <v>22</v>
      </c>
      <c r="M78" s="1" t="s">
        <v>400</v>
      </c>
      <c r="N78" s="42">
        <v>168300</v>
      </c>
      <c r="O78" s="41"/>
      <c r="P78" s="8" t="str">
        <f t="shared" si="3"/>
        <v>M00115901400000000000</v>
      </c>
      <c r="R78" s="8" t="str">
        <f t="shared" si="4"/>
        <v>1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21101</v>
      </c>
      <c r="J79" s="1" t="s">
        <v>402</v>
      </c>
      <c r="K79" s="1">
        <v>4</v>
      </c>
      <c r="L79" s="1">
        <v>22</v>
      </c>
      <c r="M79" s="1" t="s">
        <v>400</v>
      </c>
      <c r="N79" s="42">
        <v>17200</v>
      </c>
      <c r="O79" s="41"/>
      <c r="P79" s="8" t="str">
        <f t="shared" si="3"/>
        <v>M00121101400000000000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21201</v>
      </c>
      <c r="J80" s="1" t="s">
        <v>402</v>
      </c>
      <c r="K80" s="1">
        <v>4</v>
      </c>
      <c r="L80" s="1">
        <v>22</v>
      </c>
      <c r="M80" s="1" t="s">
        <v>400</v>
      </c>
      <c r="N80" s="42">
        <v>9600</v>
      </c>
      <c r="O80" s="41"/>
      <c r="P80" s="8" t="str">
        <f t="shared" si="3"/>
        <v>M00121201400000000000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21401</v>
      </c>
      <c r="J81" s="1" t="s">
        <v>402</v>
      </c>
      <c r="K81" s="1">
        <v>4</v>
      </c>
      <c r="L81" s="1">
        <v>22</v>
      </c>
      <c r="M81" s="1" t="s">
        <v>400</v>
      </c>
      <c r="N81" s="42">
        <v>5800</v>
      </c>
      <c r="O81" s="41"/>
      <c r="P81" s="8" t="str">
        <f t="shared" si="3"/>
        <v>M00121401400000000000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21501</v>
      </c>
      <c r="J82" s="1" t="s">
        <v>402</v>
      </c>
      <c r="K82" s="1">
        <v>4</v>
      </c>
      <c r="L82" s="1">
        <v>22</v>
      </c>
      <c r="M82" s="1" t="s">
        <v>400</v>
      </c>
      <c r="N82" s="42">
        <v>5400</v>
      </c>
      <c r="O82" s="41"/>
      <c r="P82" s="8" t="str">
        <f t="shared" si="3"/>
        <v>M00121501400000000000</v>
      </c>
      <c r="R82" s="8" t="str">
        <f t="shared" si="4"/>
        <v>2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22104</v>
      </c>
      <c r="J83" s="1" t="s">
        <v>402</v>
      </c>
      <c r="K83" s="1">
        <v>4</v>
      </c>
      <c r="L83" s="1">
        <v>22</v>
      </c>
      <c r="M83" s="1" t="s">
        <v>400</v>
      </c>
      <c r="N83" s="42">
        <v>107600</v>
      </c>
      <c r="O83" s="41"/>
      <c r="P83" s="8" t="str">
        <f t="shared" si="3"/>
        <v>M00122104400000000000</v>
      </c>
      <c r="R83" s="8" t="str">
        <f t="shared" si="4"/>
        <v>2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22106</v>
      </c>
      <c r="J84" s="1" t="s">
        <v>402</v>
      </c>
      <c r="K84" s="1">
        <v>4</v>
      </c>
      <c r="L84" s="1">
        <v>22</v>
      </c>
      <c r="M84" s="1" t="s">
        <v>400</v>
      </c>
      <c r="N84" s="42">
        <v>19000</v>
      </c>
      <c r="O84" s="41"/>
      <c r="P84" s="8" t="str">
        <f t="shared" si="3"/>
        <v>M00122106400000000000</v>
      </c>
      <c r="R84" s="8" t="str">
        <f t="shared" si="4"/>
        <v>2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22301</v>
      </c>
      <c r="J85" s="1" t="s">
        <v>402</v>
      </c>
      <c r="K85" s="1">
        <v>4</v>
      </c>
      <c r="L85" s="1">
        <v>22</v>
      </c>
      <c r="M85" s="1" t="s">
        <v>400</v>
      </c>
      <c r="N85" s="42">
        <v>8900</v>
      </c>
      <c r="O85" s="41"/>
      <c r="P85" s="8" t="str">
        <f t="shared" si="3"/>
        <v>M00122301400000000000</v>
      </c>
      <c r="R85" s="8" t="str">
        <f t="shared" si="4"/>
        <v>2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24601</v>
      </c>
      <c r="J86" s="1" t="s">
        <v>402</v>
      </c>
      <c r="K86" s="1">
        <v>4</v>
      </c>
      <c r="L86" s="1">
        <v>22</v>
      </c>
      <c r="M86" s="1" t="s">
        <v>400</v>
      </c>
      <c r="N86" s="42">
        <v>2100</v>
      </c>
      <c r="O86" s="41"/>
      <c r="P86" s="8" t="str">
        <f t="shared" si="3"/>
        <v>M00124601400000000000</v>
      </c>
      <c r="R86" s="8" t="str">
        <f t="shared" si="4"/>
        <v>2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25301</v>
      </c>
      <c r="J87" s="1" t="s">
        <v>402</v>
      </c>
      <c r="K87" s="1">
        <v>4</v>
      </c>
      <c r="L87" s="1">
        <v>22</v>
      </c>
      <c r="M87" s="1" t="s">
        <v>400</v>
      </c>
      <c r="N87" s="42">
        <v>85600</v>
      </c>
      <c r="O87" s="41"/>
      <c r="P87" s="8" t="str">
        <f t="shared" si="3"/>
        <v>M00125301400000000000</v>
      </c>
      <c r="R87" s="8" t="str">
        <f t="shared" si="4"/>
        <v>2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25401</v>
      </c>
      <c r="J88" s="1" t="s">
        <v>402</v>
      </c>
      <c r="K88" s="1">
        <v>4</v>
      </c>
      <c r="L88" s="1">
        <v>22</v>
      </c>
      <c r="M88" s="1" t="s">
        <v>400</v>
      </c>
      <c r="N88" s="42">
        <v>33100</v>
      </c>
      <c r="O88" s="41"/>
      <c r="P88" s="8" t="str">
        <f t="shared" si="3"/>
        <v>M00125401400000000000</v>
      </c>
      <c r="R88" s="8" t="str">
        <f t="shared" si="4"/>
        <v>2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26102</v>
      </c>
      <c r="J89" s="1" t="s">
        <v>402</v>
      </c>
      <c r="K89" s="1">
        <v>4</v>
      </c>
      <c r="L89" s="1">
        <v>22</v>
      </c>
      <c r="M89" s="1" t="s">
        <v>400</v>
      </c>
      <c r="N89" s="42">
        <v>4400</v>
      </c>
      <c r="O89" s="41"/>
      <c r="P89" s="8" t="str">
        <f t="shared" si="3"/>
        <v>M00126102400000000000</v>
      </c>
      <c r="R89" s="8" t="str">
        <f t="shared" si="4"/>
        <v>2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27101</v>
      </c>
      <c r="J90" s="1" t="s">
        <v>402</v>
      </c>
      <c r="K90" s="1">
        <v>4</v>
      </c>
      <c r="L90" s="1">
        <v>22</v>
      </c>
      <c r="M90" s="1" t="s">
        <v>400</v>
      </c>
      <c r="N90" s="42">
        <v>3000</v>
      </c>
      <c r="O90" s="41"/>
      <c r="P90" s="8" t="str">
        <f t="shared" si="3"/>
        <v>M00127101400000000000</v>
      </c>
      <c r="R90" s="8" t="str">
        <f t="shared" si="4"/>
        <v>2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27201</v>
      </c>
      <c r="J91" s="1" t="s">
        <v>402</v>
      </c>
      <c r="K91" s="1">
        <v>4</v>
      </c>
      <c r="L91" s="1">
        <v>22</v>
      </c>
      <c r="M91" s="1" t="s">
        <v>400</v>
      </c>
      <c r="N91" s="42">
        <v>3200</v>
      </c>
      <c r="O91" s="41"/>
      <c r="P91" s="8" t="str">
        <f t="shared" si="3"/>
        <v>M00127201400000000000</v>
      </c>
      <c r="R91" s="8" t="str">
        <f t="shared" si="4"/>
        <v>2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27301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20000</v>
      </c>
      <c r="O92" s="41"/>
      <c r="P92" s="8" t="str">
        <f t="shared" si="3"/>
        <v>M00127301400000000000</v>
      </c>
      <c r="R92" s="8" t="str">
        <f t="shared" si="4"/>
        <v>2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29401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10700</v>
      </c>
      <c r="O93" s="41"/>
      <c r="P93" s="8" t="str">
        <f t="shared" si="3"/>
        <v>M00129401400000000000</v>
      </c>
      <c r="R93" s="8" t="str">
        <f t="shared" si="4"/>
        <v>2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31401</v>
      </c>
      <c r="J94" s="1" t="s">
        <v>402</v>
      </c>
      <c r="K94" s="1">
        <v>4</v>
      </c>
      <c r="L94" s="1">
        <v>22</v>
      </c>
      <c r="M94" s="1" t="s">
        <v>400</v>
      </c>
      <c r="N94" s="42">
        <v>2400</v>
      </c>
      <c r="O94" s="41"/>
      <c r="P94" s="8" t="str">
        <f t="shared" si="3"/>
        <v>M00131401400000000000</v>
      </c>
      <c r="R94" s="8" t="str">
        <f t="shared" si="4"/>
        <v>3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32701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32900</v>
      </c>
      <c r="O95" s="41"/>
      <c r="P95" s="8" t="str">
        <f t="shared" si="3"/>
        <v>M00132701400000000000</v>
      </c>
      <c r="R95" s="8" t="str">
        <f t="shared" si="4"/>
        <v>3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33104</v>
      </c>
      <c r="J96" s="1" t="s">
        <v>402</v>
      </c>
      <c r="K96" s="1">
        <v>4</v>
      </c>
      <c r="L96" s="1">
        <v>22</v>
      </c>
      <c r="M96" s="1" t="s">
        <v>400</v>
      </c>
      <c r="N96" s="42">
        <v>1124900</v>
      </c>
      <c r="O96" s="41"/>
      <c r="P96" s="8" t="str">
        <f t="shared" si="3"/>
        <v>M00133104400000000000</v>
      </c>
      <c r="R96" s="8" t="str">
        <f t="shared" si="4"/>
        <v>3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33401</v>
      </c>
      <c r="J97" s="1" t="s">
        <v>402</v>
      </c>
      <c r="K97" s="1">
        <v>4</v>
      </c>
      <c r="L97" s="1">
        <v>22</v>
      </c>
      <c r="M97" s="1" t="s">
        <v>400</v>
      </c>
      <c r="N97" s="42">
        <v>167400</v>
      </c>
      <c r="O97" s="41"/>
      <c r="P97" s="8" t="str">
        <f t="shared" si="3"/>
        <v>M00133401400000000000</v>
      </c>
      <c r="R97" s="8" t="str">
        <f t="shared" si="4"/>
        <v>3</v>
      </c>
      <c r="S97" s="8" t="str">
        <f t="shared" si="5"/>
        <v/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33602</v>
      </c>
      <c r="J98" s="1" t="s">
        <v>402</v>
      </c>
      <c r="K98" s="1">
        <v>4</v>
      </c>
      <c r="L98" s="1">
        <v>22</v>
      </c>
      <c r="M98" s="1" t="s">
        <v>400</v>
      </c>
      <c r="N98" s="42">
        <v>2600</v>
      </c>
      <c r="O98" s="41"/>
      <c r="P98" s="8" t="str">
        <f t="shared" si="3"/>
        <v>M00133602400000000000</v>
      </c>
      <c r="R98" s="8" t="str">
        <f t="shared" si="4"/>
        <v>3</v>
      </c>
      <c r="S98" s="8" t="str">
        <f t="shared" si="5"/>
        <v/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33604</v>
      </c>
      <c r="J99" s="1" t="s">
        <v>402</v>
      </c>
      <c r="K99" s="1">
        <v>4</v>
      </c>
      <c r="L99" s="1">
        <v>22</v>
      </c>
      <c r="M99" s="1" t="s">
        <v>400</v>
      </c>
      <c r="N99" s="42">
        <v>10000</v>
      </c>
      <c r="O99" s="41"/>
      <c r="P99" s="8" t="str">
        <f t="shared" si="3"/>
        <v>M00133604400000000000</v>
      </c>
      <c r="R99" s="8" t="str">
        <f t="shared" si="4"/>
        <v>3</v>
      </c>
      <c r="S99" s="8" t="str">
        <f t="shared" si="5"/>
        <v/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510000</v>
      </c>
      <c r="O100" s="41"/>
      <c r="P100" s="8" t="str">
        <f t="shared" si="3"/>
        <v>M00134101400000000000</v>
      </c>
      <c r="R100" s="8" t="str">
        <f t="shared" si="4"/>
        <v>3</v>
      </c>
      <c r="S100" s="8" t="str">
        <f t="shared" si="5"/>
        <v/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37204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32600</v>
      </c>
      <c r="O101" s="41"/>
      <c r="P101" s="8" t="str">
        <f t="shared" si="3"/>
        <v>M00137204400000000000</v>
      </c>
      <c r="R101" s="8" t="str">
        <f t="shared" si="4"/>
        <v>3</v>
      </c>
      <c r="S101" s="8" t="str">
        <f t="shared" si="5"/>
        <v/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37504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34700</v>
      </c>
      <c r="O102" s="41"/>
      <c r="P102" s="8" t="str">
        <f t="shared" si="3"/>
        <v>M00137504400000000000</v>
      </c>
      <c r="R102" s="8" t="str">
        <f t="shared" si="4"/>
        <v>3</v>
      </c>
      <c r="S102" s="8" t="str">
        <f t="shared" si="5"/>
        <v/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12101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397511</v>
      </c>
      <c r="O103" s="41"/>
      <c r="P103" s="8" t="str">
        <f t="shared" si="3"/>
        <v>E00612101400000000000</v>
      </c>
      <c r="R103" s="8" t="str">
        <f t="shared" si="4"/>
        <v>1</v>
      </c>
      <c r="S103" s="8" t="str">
        <f t="shared" si="5"/>
        <v>1</v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12301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413237</v>
      </c>
      <c r="O104" s="37"/>
      <c r="P104" s="8" t="str">
        <f t="shared" si="3"/>
        <v>E00612301400000000000</v>
      </c>
      <c r="R104" s="8" t="str">
        <f t="shared" si="4"/>
        <v>1</v>
      </c>
      <c r="S104" s="8" t="str">
        <f t="shared" si="5"/>
        <v>1</v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15501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750000</v>
      </c>
      <c r="O105" s="37"/>
      <c r="P105" s="8" t="str">
        <f t="shared" si="3"/>
        <v>E00615501400000000000</v>
      </c>
      <c r="R105" s="8" t="str">
        <f t="shared" si="4"/>
        <v>1</v>
      </c>
      <c r="S105" s="8" t="str">
        <f t="shared" si="5"/>
        <v>1</v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15901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1346400</v>
      </c>
      <c r="O106" s="37"/>
      <c r="P106" s="8" t="str">
        <f t="shared" si="3"/>
        <v>E00615901400000000000</v>
      </c>
      <c r="R106" s="8" t="str">
        <f t="shared" si="4"/>
        <v>1</v>
      </c>
      <c r="S106" s="8" t="str">
        <f t="shared" si="5"/>
        <v>1</v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21101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430600</v>
      </c>
      <c r="O107" s="37"/>
      <c r="P107" s="8" t="str">
        <f t="shared" si="3"/>
        <v>E00621101400000000000</v>
      </c>
      <c r="R107" s="8" t="str">
        <f t="shared" si="4"/>
        <v>2</v>
      </c>
      <c r="S107" s="8" t="str">
        <f t="shared" si="5"/>
        <v>2</v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21201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140400</v>
      </c>
      <c r="O108" s="37"/>
      <c r="P108" s="8" t="str">
        <f t="shared" si="3"/>
        <v>E00621201400000000000</v>
      </c>
      <c r="R108" s="8" t="str">
        <f t="shared" si="4"/>
        <v>2</v>
      </c>
      <c r="S108" s="8" t="str">
        <f t="shared" si="5"/>
        <v>2</v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21401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164200</v>
      </c>
      <c r="O109" s="37"/>
      <c r="P109" s="8" t="str">
        <f t="shared" si="3"/>
        <v>E00621401400000000000</v>
      </c>
      <c r="R109" s="8" t="str">
        <f t="shared" si="4"/>
        <v>2</v>
      </c>
      <c r="S109" s="8" t="str">
        <f t="shared" si="5"/>
        <v>2</v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21501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58900</v>
      </c>
      <c r="O110" s="37"/>
      <c r="P110" s="8" t="str">
        <f t="shared" si="3"/>
        <v>E00621501400000000000</v>
      </c>
      <c r="R110" s="8" t="str">
        <f t="shared" si="4"/>
        <v>2</v>
      </c>
      <c r="S110" s="8" t="str">
        <f t="shared" si="5"/>
        <v>2</v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21502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800000</v>
      </c>
      <c r="O111" s="37"/>
      <c r="P111" s="8" t="str">
        <f t="shared" si="3"/>
        <v>E00621502400000000000</v>
      </c>
      <c r="R111" s="8" t="str">
        <f t="shared" si="4"/>
        <v>2</v>
      </c>
      <c r="S111" s="8" t="str">
        <f t="shared" si="5"/>
        <v>2</v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21601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130000</v>
      </c>
      <c r="O112" s="37"/>
      <c r="P112" s="8" t="str">
        <f t="shared" si="3"/>
        <v>E00621601400000000000</v>
      </c>
      <c r="R112" s="8" t="str">
        <f t="shared" si="4"/>
        <v>2</v>
      </c>
      <c r="S112" s="8" t="str">
        <f t="shared" si="5"/>
        <v>2</v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22104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315000</v>
      </c>
      <c r="O113" s="37"/>
      <c r="P113" s="8" t="str">
        <f t="shared" si="3"/>
        <v>E00622104400000000000</v>
      </c>
      <c r="R113" s="8" t="str">
        <f t="shared" si="4"/>
        <v>2</v>
      </c>
      <c r="S113" s="8" t="str">
        <f t="shared" si="5"/>
        <v>2</v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22106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431000</v>
      </c>
      <c r="O114" s="37"/>
      <c r="P114" s="8" t="str">
        <f t="shared" si="3"/>
        <v>E00622106400000000000</v>
      </c>
      <c r="R114" s="8" t="str">
        <f t="shared" si="4"/>
        <v>2</v>
      </c>
      <c r="S114" s="8" t="str">
        <f t="shared" si="5"/>
        <v>2</v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22301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21100</v>
      </c>
      <c r="O115" s="37"/>
      <c r="P115" s="8" t="str">
        <f t="shared" si="3"/>
        <v>E00622301400000000000</v>
      </c>
      <c r="R115" s="8" t="str">
        <f t="shared" si="4"/>
        <v>2</v>
      </c>
      <c r="S115" s="8" t="str">
        <f t="shared" si="5"/>
        <v>2</v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24101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10000</v>
      </c>
      <c r="O116" s="37"/>
      <c r="P116" s="8" t="str">
        <f t="shared" si="3"/>
        <v>E00624101400000000000</v>
      </c>
      <c r="R116" s="8" t="str">
        <f t="shared" si="4"/>
        <v>2</v>
      </c>
      <c r="S116" s="8" t="str">
        <f t="shared" si="5"/>
        <v>2</v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24201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30000</v>
      </c>
      <c r="O117" s="37"/>
      <c r="P117" s="8" t="str">
        <f t="shared" si="3"/>
        <v>E00624201400000000000</v>
      </c>
      <c r="R117" s="8" t="str">
        <f t="shared" si="4"/>
        <v>2</v>
      </c>
      <c r="S117" s="8" t="str">
        <f t="shared" si="5"/>
        <v>2</v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24301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10000</v>
      </c>
      <c r="O118" s="37"/>
      <c r="P118" s="8" t="str">
        <f t="shared" si="3"/>
        <v>E00624301400000000000</v>
      </c>
      <c r="R118" s="8" t="str">
        <f t="shared" si="4"/>
        <v>2</v>
      </c>
      <c r="S118" s="8" t="str">
        <f t="shared" si="5"/>
        <v>2</v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24401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20000</v>
      </c>
      <c r="O119" s="37"/>
      <c r="P119" s="8" t="str">
        <f t="shared" si="3"/>
        <v>E00624401400000000000</v>
      </c>
      <c r="R119" s="8" t="str">
        <f t="shared" si="4"/>
        <v>2</v>
      </c>
      <c r="S119" s="8" t="str">
        <f t="shared" si="5"/>
        <v>2</v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24501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330000</v>
      </c>
      <c r="O120" s="37"/>
      <c r="P120" s="8" t="str">
        <f t="shared" si="3"/>
        <v>E00624501400000000000</v>
      </c>
      <c r="R120" s="8" t="str">
        <f t="shared" si="4"/>
        <v>2</v>
      </c>
      <c r="S120" s="8" t="str">
        <f t="shared" si="5"/>
        <v>2</v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24601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2595800</v>
      </c>
      <c r="O121" s="37"/>
      <c r="P121" s="8" t="str">
        <f t="shared" si="3"/>
        <v>E00624601400000000000</v>
      </c>
      <c r="R121" s="8" t="str">
        <f t="shared" si="4"/>
        <v>2</v>
      </c>
      <c r="S121" s="8" t="str">
        <f t="shared" si="5"/>
        <v>2</v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24701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1250000</v>
      </c>
      <c r="O122" s="37"/>
      <c r="P122" s="8" t="str">
        <f t="shared" si="3"/>
        <v>E00624701400000000000</v>
      </c>
      <c r="R122" s="8" t="str">
        <f t="shared" si="4"/>
        <v>2</v>
      </c>
      <c r="S122" s="8" t="str">
        <f t="shared" si="5"/>
        <v>2</v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24801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210000</v>
      </c>
      <c r="O123" s="37"/>
      <c r="P123" s="8" t="str">
        <f t="shared" si="3"/>
        <v>E00624801400000000000</v>
      </c>
      <c r="R123" s="8" t="str">
        <f t="shared" si="4"/>
        <v>2</v>
      </c>
      <c r="S123" s="8" t="str">
        <f t="shared" si="5"/>
        <v>2</v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24901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120000</v>
      </c>
      <c r="O124" s="37"/>
      <c r="P124" s="8" t="str">
        <f t="shared" si="3"/>
        <v>E00624901400000000000</v>
      </c>
      <c r="R124" s="8" t="str">
        <f t="shared" si="4"/>
        <v>2</v>
      </c>
      <c r="S124" s="8" t="str">
        <f t="shared" si="5"/>
        <v>2</v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25301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44400</v>
      </c>
      <c r="O125" s="37"/>
      <c r="P125" s="8" t="str">
        <f t="shared" si="3"/>
        <v>E00625301400000000000</v>
      </c>
      <c r="R125" s="8" t="str">
        <f t="shared" si="4"/>
        <v>2</v>
      </c>
      <c r="S125" s="8" t="str">
        <f t="shared" si="5"/>
        <v>2</v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25401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166900</v>
      </c>
      <c r="O126" s="37"/>
      <c r="P126" s="8" t="str">
        <f t="shared" si="3"/>
        <v>E00625401400000000000</v>
      </c>
      <c r="R126" s="8" t="str">
        <f t="shared" si="4"/>
        <v>2</v>
      </c>
      <c r="S126" s="8" t="str">
        <f t="shared" si="5"/>
        <v>2</v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25501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1300000</v>
      </c>
      <c r="O127" s="37"/>
      <c r="P127" s="8" t="str">
        <f t="shared" si="3"/>
        <v>E00625501400000000000</v>
      </c>
      <c r="R127" s="8" t="str">
        <f t="shared" si="4"/>
        <v>2</v>
      </c>
      <c r="S127" s="8" t="str">
        <f t="shared" si="5"/>
        <v>2</v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25901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2180600</v>
      </c>
      <c r="O128" s="37"/>
      <c r="P128" s="8" t="str">
        <f t="shared" si="3"/>
        <v>E00625901400000000000</v>
      </c>
      <c r="R128" s="8" t="str">
        <f t="shared" si="4"/>
        <v>2</v>
      </c>
      <c r="S128" s="8" t="str">
        <f t="shared" si="5"/>
        <v>2</v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26102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1234800</v>
      </c>
      <c r="O129" s="37"/>
      <c r="P129" s="8" t="str">
        <f t="shared" si="3"/>
        <v>E00626102400000000000</v>
      </c>
      <c r="R129" s="8" t="str">
        <f t="shared" si="4"/>
        <v>2</v>
      </c>
      <c r="S129" s="8" t="str">
        <f t="shared" si="5"/>
        <v>2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26105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450000</v>
      </c>
      <c r="O130" s="37"/>
      <c r="P130" s="8" t="str">
        <f t="shared" si="3"/>
        <v>E00626105400000000000</v>
      </c>
      <c r="R130" s="8" t="str">
        <f t="shared" si="4"/>
        <v>2</v>
      </c>
      <c r="S130" s="8" t="str">
        <f t="shared" si="5"/>
        <v>2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27101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147000</v>
      </c>
      <c r="O131" s="37"/>
      <c r="P131" s="8" t="str">
        <f t="shared" si="3"/>
        <v>E00627101400000000000</v>
      </c>
      <c r="R131" s="8" t="str">
        <f t="shared" si="4"/>
        <v>2</v>
      </c>
      <c r="S131" s="8" t="str">
        <f t="shared" si="5"/>
        <v>2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27201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266800</v>
      </c>
      <c r="O132" s="37"/>
      <c r="P132" s="8" t="str">
        <f t="shared" si="3"/>
        <v>E00627201400000000000</v>
      </c>
      <c r="R132" s="8" t="str">
        <f t="shared" si="4"/>
        <v>2</v>
      </c>
      <c r="S132" s="8" t="str">
        <f t="shared" si="5"/>
        <v>2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12000</v>
      </c>
      <c r="O133" s="37"/>
      <c r="P133" s="8" t="str">
        <f t="shared" si="3"/>
        <v>E00627501400000000000</v>
      </c>
      <c r="R133" s="8" t="str">
        <f t="shared" si="4"/>
        <v>2</v>
      </c>
      <c r="S133" s="8" t="str">
        <f t="shared" si="5"/>
        <v>2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390000</v>
      </c>
      <c r="O134" s="37"/>
      <c r="P134" s="8" t="str">
        <f t="shared" si="3"/>
        <v>E00629101400000000000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81000</v>
      </c>
      <c r="O135" s="37"/>
      <c r="P135" s="8" t="str">
        <f t="shared" si="3"/>
        <v>E00629201400000000000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15000</v>
      </c>
      <c r="O136" s="37"/>
      <c r="P136" s="8" t="str">
        <f t="shared" ref="P136:P188" si="6">+CONCATENATE(H136,I136,K136,M136)</f>
        <v>E00629301400000000000</v>
      </c>
      <c r="R136" s="8" t="str">
        <f t="shared" ref="R136:R196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349300</v>
      </c>
      <c r="O137" s="37"/>
      <c r="P137" s="8" t="str">
        <f t="shared" si="6"/>
        <v>E00629401400000000000</v>
      </c>
      <c r="R137" s="8" t="str">
        <f t="shared" si="7"/>
        <v>2</v>
      </c>
      <c r="S137" s="8" t="str">
        <f t="shared" ref="S137:S196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950000</v>
      </c>
      <c r="O138" s="37"/>
      <c r="P138" s="8" t="str">
        <f t="shared" si="6"/>
        <v>E00629501400000000000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700000</v>
      </c>
      <c r="O139" s="37"/>
      <c r="P139" s="8" t="str">
        <f t="shared" si="6"/>
        <v>E00629601400000000000</v>
      </c>
      <c r="R139" s="8" t="str">
        <f t="shared" si="7"/>
        <v>2</v>
      </c>
      <c r="S139" s="8" t="str">
        <f t="shared" si="8"/>
        <v>2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700000</v>
      </c>
      <c r="O140" s="37"/>
      <c r="P140" s="8" t="str">
        <f t="shared" si="6"/>
        <v>E00629801400000000000</v>
      </c>
      <c r="R140" s="8" t="str">
        <f t="shared" si="7"/>
        <v>2</v>
      </c>
      <c r="S140" s="8" t="str">
        <f t="shared" si="8"/>
        <v>2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353100</v>
      </c>
      <c r="O141" s="37"/>
      <c r="P141" s="8" t="str">
        <f t="shared" si="6"/>
        <v>E00629901400000000000</v>
      </c>
      <c r="R141" s="8" t="str">
        <f t="shared" si="7"/>
        <v>2</v>
      </c>
      <c r="S141" s="8" t="str">
        <f t="shared" si="8"/>
        <v>2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31101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4142000</v>
      </c>
      <c r="O142" s="37"/>
      <c r="P142" s="8" t="str">
        <f t="shared" si="6"/>
        <v>E00631101400000000000</v>
      </c>
      <c r="R142" s="8" t="str">
        <f t="shared" si="7"/>
        <v>3</v>
      </c>
      <c r="S142" s="8" t="str">
        <f t="shared" si="8"/>
        <v>3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1498000</v>
      </c>
      <c r="O143" s="37"/>
      <c r="P143" s="8" t="str">
        <f t="shared" si="6"/>
        <v>E00631301400000000000</v>
      </c>
      <c r="R143" s="8" t="str">
        <f t="shared" si="7"/>
        <v>3</v>
      </c>
      <c r="S143" s="8" t="str">
        <f t="shared" si="8"/>
        <v>3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31401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71800</v>
      </c>
      <c r="O144" s="37"/>
      <c r="P144" s="8" t="str">
        <f t="shared" si="6"/>
        <v>E00631401400000000000</v>
      </c>
      <c r="R144" s="8" t="str">
        <f t="shared" si="7"/>
        <v>3</v>
      </c>
      <c r="S144" s="8" t="str">
        <f t="shared" si="8"/>
        <v>3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31501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129700</v>
      </c>
      <c r="O145" s="37"/>
      <c r="P145" s="8" t="str">
        <f t="shared" si="6"/>
        <v>E00631501400000000000</v>
      </c>
      <c r="R145" s="8" t="str">
        <f t="shared" si="7"/>
        <v>3</v>
      </c>
      <c r="S145" s="8" t="str">
        <f t="shared" si="8"/>
        <v>3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82600</v>
      </c>
      <c r="O146" s="37"/>
      <c r="P146" s="8" t="str">
        <f t="shared" si="6"/>
        <v>E00631701400000000000</v>
      </c>
      <c r="R146" s="8" t="str">
        <f t="shared" si="7"/>
        <v>3</v>
      </c>
      <c r="S146" s="8" t="str">
        <f t="shared" si="8"/>
        <v>3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195000</v>
      </c>
      <c r="O147" s="37"/>
      <c r="P147" s="8" t="str">
        <f t="shared" si="6"/>
        <v>E00631801400000000000</v>
      </c>
      <c r="R147" s="8" t="str">
        <f t="shared" si="7"/>
        <v>3</v>
      </c>
      <c r="S147" s="8" t="str">
        <f t="shared" si="8"/>
        <v>3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31902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6"/>
        <v>E00631902400000000000</v>
      </c>
      <c r="R148" s="8" t="str">
        <f t="shared" si="7"/>
        <v>3</v>
      </c>
      <c r="S148" s="8" t="str">
        <f t="shared" si="8"/>
        <v>3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32301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850000</v>
      </c>
      <c r="O149" s="37"/>
      <c r="P149" s="8" t="str">
        <f t="shared" si="6"/>
        <v>E00632301400000000000</v>
      </c>
      <c r="R149" s="8" t="str">
        <f t="shared" si="7"/>
        <v>3</v>
      </c>
      <c r="S149" s="8" t="str">
        <f t="shared" si="8"/>
        <v>3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32302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80000</v>
      </c>
      <c r="O150" s="37"/>
      <c r="P150" s="8" t="str">
        <f t="shared" si="6"/>
        <v>E00632302400000000000</v>
      </c>
      <c r="R150" s="8" t="str">
        <f t="shared" si="7"/>
        <v>3</v>
      </c>
      <c r="S150" s="8" t="str">
        <f t="shared" si="8"/>
        <v>3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32502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2000000</v>
      </c>
      <c r="O151" s="37"/>
      <c r="P151" s="8" t="str">
        <f t="shared" si="6"/>
        <v>E00632502400000000000</v>
      </c>
      <c r="R151" s="8" t="str">
        <f t="shared" si="7"/>
        <v>3</v>
      </c>
      <c r="S151" s="8" t="str">
        <f t="shared" si="8"/>
        <v>3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32503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2800000</v>
      </c>
      <c r="O152" s="37"/>
      <c r="P152" s="8" t="str">
        <f t="shared" si="6"/>
        <v>E00632503400000000000</v>
      </c>
      <c r="R152" s="8" t="str">
        <f t="shared" si="7"/>
        <v>3</v>
      </c>
      <c r="S152" s="8" t="str">
        <f t="shared" si="8"/>
        <v>3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32701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1317100</v>
      </c>
      <c r="O153" s="37"/>
      <c r="P153" s="8" t="str">
        <f t="shared" si="6"/>
        <v>E00632701400000000000</v>
      </c>
      <c r="R153" s="8" t="str">
        <f t="shared" si="7"/>
        <v>3</v>
      </c>
      <c r="S153" s="8" t="str">
        <f t="shared" si="8"/>
        <v>3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33104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9856800</v>
      </c>
      <c r="O154" s="37"/>
      <c r="P154" s="8" t="str">
        <f t="shared" si="6"/>
        <v>E00633104400000000000</v>
      </c>
      <c r="R154" s="8" t="str">
        <f t="shared" si="7"/>
        <v>3</v>
      </c>
      <c r="S154" s="8" t="str">
        <f t="shared" si="8"/>
        <v>3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766000</v>
      </c>
      <c r="O155" s="37"/>
      <c r="P155" s="8" t="str">
        <f t="shared" si="6"/>
        <v>E00633301400000000000</v>
      </c>
      <c r="R155" s="8" t="str">
        <f t="shared" si="7"/>
        <v>3</v>
      </c>
      <c r="S155" s="8" t="str">
        <f t="shared" si="8"/>
        <v>3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33303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370000</v>
      </c>
      <c r="O156" s="37"/>
      <c r="P156" s="8" t="str">
        <f t="shared" si="6"/>
        <v>E00633303400000000000</v>
      </c>
      <c r="R156" s="8" t="str">
        <f t="shared" si="7"/>
        <v>3</v>
      </c>
      <c r="S156" s="8" t="str">
        <f t="shared" si="8"/>
        <v>3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33401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1417300</v>
      </c>
      <c r="O157" s="37"/>
      <c r="P157" s="8" t="str">
        <f t="shared" si="6"/>
        <v>E00633401400000000000</v>
      </c>
      <c r="R157" s="8" t="str">
        <f t="shared" si="7"/>
        <v>3</v>
      </c>
      <c r="S157" s="8" t="str">
        <f t="shared" si="8"/>
        <v>3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33501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400000</v>
      </c>
      <c r="O158" s="37"/>
      <c r="P158" s="8" t="str">
        <f t="shared" si="6"/>
        <v>E00633501400000000000</v>
      </c>
      <c r="R158" s="8" t="str">
        <f t="shared" si="7"/>
        <v>3</v>
      </c>
      <c r="S158" s="8" t="str">
        <f t="shared" si="8"/>
        <v>3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33602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586300</v>
      </c>
      <c r="O159" s="37"/>
      <c r="P159" s="8" t="str">
        <f t="shared" si="6"/>
        <v>E00633602400000000000</v>
      </c>
      <c r="R159" s="8" t="str">
        <f t="shared" si="7"/>
        <v>3</v>
      </c>
      <c r="S159" s="8" t="str">
        <f t="shared" si="8"/>
        <v>3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33605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180000</v>
      </c>
      <c r="O160" s="37"/>
      <c r="P160" s="8" t="str">
        <f t="shared" si="6"/>
        <v>E00633605400000000000</v>
      </c>
      <c r="R160" s="8" t="str">
        <f t="shared" si="7"/>
        <v>3</v>
      </c>
      <c r="S160" s="8" t="str">
        <f t="shared" si="8"/>
        <v>3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33801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1000000</v>
      </c>
      <c r="O161" s="37"/>
      <c r="P161" s="8" t="str">
        <f t="shared" si="6"/>
        <v>E00633801400000000000</v>
      </c>
      <c r="R161" s="8" t="str">
        <f t="shared" si="7"/>
        <v>3</v>
      </c>
      <c r="S161" s="8" t="str">
        <f t="shared" si="8"/>
        <v>3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33901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250000</v>
      </c>
      <c r="O162" s="37"/>
      <c r="P162" s="8" t="str">
        <f t="shared" si="6"/>
        <v>E00633901400000000000</v>
      </c>
      <c r="R162" s="8" t="str">
        <f t="shared" si="7"/>
        <v>3</v>
      </c>
      <c r="S162" s="8" t="str">
        <f t="shared" si="8"/>
        <v>3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33903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30000</v>
      </c>
      <c r="O163" s="37"/>
      <c r="P163" s="8" t="str">
        <f t="shared" si="6"/>
        <v>E00633903400000000000</v>
      </c>
      <c r="R163" s="8" t="str">
        <f t="shared" si="7"/>
        <v>3</v>
      </c>
      <c r="S163" s="8" t="str">
        <f t="shared" si="8"/>
        <v>3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34501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900000</v>
      </c>
      <c r="O164" s="37"/>
      <c r="P164" s="8" t="str">
        <f t="shared" si="6"/>
        <v>E00634501400000000000</v>
      </c>
      <c r="R164" s="8" t="str">
        <f t="shared" si="7"/>
        <v>3</v>
      </c>
      <c r="S164" s="8" t="str">
        <f t="shared" si="8"/>
        <v>3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34601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182000</v>
      </c>
      <c r="O165" s="37"/>
      <c r="P165" s="8" t="str">
        <f t="shared" si="6"/>
        <v>E00634601400000000000</v>
      </c>
      <c r="R165" s="8" t="str">
        <f t="shared" si="7"/>
        <v>3</v>
      </c>
      <c r="S165" s="8" t="str">
        <f t="shared" si="8"/>
        <v>3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34701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670000</v>
      </c>
      <c r="O166" s="37"/>
      <c r="P166" s="8" t="str">
        <f t="shared" si="6"/>
        <v>E00634701400000000000</v>
      </c>
      <c r="R166" s="8" t="str">
        <f t="shared" si="7"/>
        <v>3</v>
      </c>
      <c r="S166" s="8" t="str">
        <f t="shared" si="8"/>
        <v>3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35102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2140300</v>
      </c>
      <c r="O167" s="37"/>
      <c r="P167" s="8" t="str">
        <f t="shared" si="6"/>
        <v>E00635102400000000000</v>
      </c>
      <c r="R167" s="8" t="str">
        <f t="shared" si="7"/>
        <v>3</v>
      </c>
      <c r="S167" s="8" t="str">
        <f t="shared" si="8"/>
        <v>3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35301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1000000</v>
      </c>
      <c r="O168" s="37"/>
      <c r="P168" s="8" t="str">
        <f t="shared" si="6"/>
        <v>E00635301400000000000</v>
      </c>
      <c r="R168" s="8" t="str">
        <f t="shared" si="7"/>
        <v>3</v>
      </c>
      <c r="S168" s="8" t="str">
        <f t="shared" si="8"/>
        <v>3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35401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3900000</v>
      </c>
      <c r="O169" s="37"/>
      <c r="P169" s="8" t="str">
        <f t="shared" si="6"/>
        <v>E00635401400000000000</v>
      </c>
      <c r="R169" s="8" t="str">
        <f t="shared" si="7"/>
        <v>3</v>
      </c>
      <c r="S169" s="8" t="str">
        <f t="shared" si="8"/>
        <v>3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35501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270000</v>
      </c>
      <c r="O170" s="37"/>
      <c r="P170" s="8" t="str">
        <f t="shared" si="6"/>
        <v>E00635501400000000000</v>
      </c>
      <c r="R170" s="8" t="str">
        <f t="shared" si="7"/>
        <v>3</v>
      </c>
      <c r="S170" s="8" t="str">
        <f t="shared" si="8"/>
        <v>3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35701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3240080</v>
      </c>
      <c r="O171" s="37"/>
      <c r="P171" s="8" t="str">
        <f t="shared" si="6"/>
        <v>E00635701400000000000</v>
      </c>
      <c r="R171" s="8" t="str">
        <f t="shared" si="7"/>
        <v>3</v>
      </c>
      <c r="S171" s="8" t="str">
        <f t="shared" si="8"/>
        <v>3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35801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1005991</v>
      </c>
      <c r="O172" s="37"/>
      <c r="P172" s="8" t="str">
        <f t="shared" si="6"/>
        <v>E00635801400000000000</v>
      </c>
      <c r="R172" s="8" t="str">
        <f t="shared" si="7"/>
        <v>3</v>
      </c>
      <c r="S172" s="8" t="str">
        <f t="shared" si="8"/>
        <v>3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35901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700000</v>
      </c>
      <c r="O173" s="37"/>
      <c r="P173" s="8" t="str">
        <f t="shared" si="6"/>
        <v>E00635901400000000000</v>
      </c>
      <c r="R173" s="8" t="str">
        <f t="shared" si="7"/>
        <v>3</v>
      </c>
      <c r="S173" s="8" t="str">
        <f t="shared" si="8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37101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220000</v>
      </c>
      <c r="O174" s="37"/>
      <c r="P174" s="8" t="str">
        <f t="shared" si="6"/>
        <v>E00637101400000000000</v>
      </c>
      <c r="R174" s="8" t="str">
        <f t="shared" si="7"/>
        <v>3</v>
      </c>
      <c r="S174" s="8" t="str">
        <f t="shared" si="8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37104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180000</v>
      </c>
      <c r="O175" s="37"/>
      <c r="P175" s="8" t="str">
        <f t="shared" si="6"/>
        <v>E00637104400000000000</v>
      </c>
      <c r="R175" s="8" t="str">
        <f t="shared" si="7"/>
        <v>3</v>
      </c>
      <c r="S175" s="8" t="str">
        <f t="shared" si="8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37106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700000</v>
      </c>
      <c r="O176" s="37"/>
      <c r="P176" s="8" t="str">
        <f t="shared" si="6"/>
        <v>E00637106400000000000</v>
      </c>
      <c r="R176" s="8" t="str">
        <f t="shared" si="7"/>
        <v>3</v>
      </c>
      <c r="S176" s="8" t="str">
        <f t="shared" si="8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37201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250000</v>
      </c>
      <c r="O177" s="37"/>
      <c r="P177" s="8" t="str">
        <f t="shared" si="6"/>
        <v>E00637201400000000000</v>
      </c>
      <c r="R177" s="8" t="str">
        <f t="shared" si="7"/>
        <v>3</v>
      </c>
      <c r="S177" s="8" t="str">
        <f t="shared" si="8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37204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439600</v>
      </c>
      <c r="O178" s="37"/>
      <c r="P178" s="8" t="str">
        <f t="shared" si="6"/>
        <v>E00637204400000000000</v>
      </c>
      <c r="R178" s="8" t="str">
        <f t="shared" si="7"/>
        <v>3</v>
      </c>
      <c r="S178" s="8" t="str">
        <f t="shared" si="8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37206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140000</v>
      </c>
      <c r="O179" s="37"/>
      <c r="P179" s="8" t="str">
        <f t="shared" si="6"/>
        <v>E00637206400000000000</v>
      </c>
      <c r="R179" s="8" t="str">
        <f t="shared" si="7"/>
        <v>3</v>
      </c>
      <c r="S179" s="8" t="str">
        <f t="shared" si="8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37501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1350000</v>
      </c>
      <c r="O180" s="37"/>
      <c r="P180" s="8" t="str">
        <f t="shared" si="6"/>
        <v>E00637501400000000000</v>
      </c>
      <c r="R180" s="8" t="str">
        <f t="shared" si="7"/>
        <v>3</v>
      </c>
      <c r="S180" s="8" t="str">
        <f t="shared" si="8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37504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800700</v>
      </c>
      <c r="O181" s="37"/>
      <c r="P181" s="8" t="str">
        <f t="shared" ref="P181:P187" si="9">+CONCATENATE(H181,I181,K181,M181)</f>
        <v>E00637504400000000000</v>
      </c>
      <c r="R181" s="8" t="str">
        <f t="shared" ref="R181:R187" si="10">+MID(I181,1,1)</f>
        <v>3</v>
      </c>
      <c r="S181" s="8" t="str">
        <f t="shared" si="8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37602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600000</v>
      </c>
      <c r="O182" s="37"/>
      <c r="P182" s="8" t="str">
        <f t="shared" si="9"/>
        <v>E00637602400000000000</v>
      </c>
      <c r="R182" s="8" t="str">
        <f t="shared" si="10"/>
        <v>3</v>
      </c>
      <c r="S182" s="8" t="str">
        <f t="shared" si="8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38301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3000000</v>
      </c>
      <c r="O183" s="37"/>
      <c r="P183" s="8" t="str">
        <f t="shared" si="9"/>
        <v>E00638301400000000000</v>
      </c>
      <c r="R183" s="8" t="str">
        <f t="shared" si="10"/>
        <v>3</v>
      </c>
      <c r="S183" s="8" t="str">
        <f t="shared" si="8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38401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107000</v>
      </c>
      <c r="O184" s="37"/>
      <c r="P184" s="8" t="str">
        <f t="shared" si="9"/>
        <v>E00638401400000000000</v>
      </c>
      <c r="R184" s="8" t="str">
        <f t="shared" si="10"/>
        <v>3</v>
      </c>
      <c r="S184" s="8" t="str">
        <f t="shared" si="8"/>
        <v>3</v>
      </c>
    </row>
    <row r="185" spans="1:19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39201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25000</v>
      </c>
      <c r="O185" s="37"/>
      <c r="P185" s="8" t="str">
        <f t="shared" si="9"/>
        <v>E00639201400000000000</v>
      </c>
      <c r="R185" s="8" t="str">
        <f t="shared" si="10"/>
        <v>3</v>
      </c>
      <c r="S185" s="8" t="str">
        <f t="shared" si="8"/>
        <v>3</v>
      </c>
    </row>
    <row r="186" spans="1:19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39202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150000</v>
      </c>
      <c r="O186" s="37"/>
      <c r="P186" s="8" t="str">
        <f t="shared" si="9"/>
        <v>E00639202400000000000</v>
      </c>
      <c r="R186" s="8" t="str">
        <f t="shared" si="10"/>
        <v>3</v>
      </c>
      <c r="S186" s="8" t="str">
        <f t="shared" si="8"/>
        <v>3</v>
      </c>
    </row>
    <row r="187" spans="1:19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39301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565000</v>
      </c>
      <c r="O187" s="37"/>
      <c r="P187" s="8" t="str">
        <f t="shared" si="9"/>
        <v>E00639301400000000000</v>
      </c>
      <c r="R187" s="8" t="str">
        <f t="shared" si="10"/>
        <v>3</v>
      </c>
      <c r="S187" s="8" t="str">
        <f t="shared" si="8"/>
        <v>3</v>
      </c>
    </row>
    <row r="188" spans="1:19" s="36" customFormat="1" ht="20.100000000000001" customHeight="1" thickBot="1" x14ac:dyDescent="0.3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39401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4500000</v>
      </c>
      <c r="O188" s="37"/>
      <c r="P188" s="8" t="str">
        <f t="shared" si="6"/>
        <v>E00639401400000000000</v>
      </c>
      <c r="R188" s="8" t="str">
        <f t="shared" si="7"/>
        <v>3</v>
      </c>
      <c r="S188" s="8" t="str">
        <f t="shared" si="8"/>
        <v>3</v>
      </c>
    </row>
    <row r="189" spans="1:19" ht="20.100000000000001" customHeight="1" thickBot="1" x14ac:dyDescent="0.3">
      <c r="A189" s="35"/>
      <c r="B189" s="3" t="s">
        <v>399</v>
      </c>
      <c r="C189" s="3"/>
      <c r="D189" s="3"/>
      <c r="E189" s="3"/>
      <c r="F189" s="3"/>
      <c r="G189" s="3"/>
      <c r="H189" s="3"/>
      <c r="I189" s="55"/>
      <c r="J189" s="3"/>
      <c r="K189" s="3"/>
      <c r="L189" s="3"/>
      <c r="M189" s="3"/>
      <c r="N189" s="34">
        <f>SUM(N8:N188)</f>
        <v>258954397</v>
      </c>
      <c r="O189" s="33"/>
      <c r="R189" s="8" t="str">
        <f t="shared" si="7"/>
        <v/>
      </c>
      <c r="S189" s="8" t="str">
        <f t="shared" si="8"/>
        <v/>
      </c>
    </row>
    <row r="190" spans="1:19" x14ac:dyDescent="0.25">
      <c r="O190" s="31"/>
      <c r="R190" s="8" t="str">
        <f t="shared" si="7"/>
        <v/>
      </c>
      <c r="S190" s="8" t="str">
        <f t="shared" si="8"/>
        <v/>
      </c>
    </row>
    <row r="191" spans="1:19" x14ac:dyDescent="0.25">
      <c r="N191" s="31">
        <f>+N189-'ORIGINAL 2020'!C270</f>
        <v>0</v>
      </c>
      <c r="O191" s="31"/>
      <c r="R191" s="8" t="str">
        <f t="shared" si="7"/>
        <v/>
      </c>
      <c r="S191" s="8" t="str">
        <f t="shared" si="8"/>
        <v/>
      </c>
    </row>
    <row r="192" spans="1:19" x14ac:dyDescent="0.25">
      <c r="R192" s="8" t="str">
        <f t="shared" si="7"/>
        <v/>
      </c>
      <c r="S192" s="8" t="str">
        <f t="shared" si="8"/>
        <v/>
      </c>
    </row>
    <row r="193" spans="18:19" x14ac:dyDescent="0.25">
      <c r="R193" s="8" t="str">
        <f t="shared" si="7"/>
        <v/>
      </c>
      <c r="S193" s="8" t="str">
        <f t="shared" si="8"/>
        <v/>
      </c>
    </row>
    <row r="194" spans="18:19" x14ac:dyDescent="0.25">
      <c r="R194" s="8" t="str">
        <f t="shared" si="7"/>
        <v/>
      </c>
      <c r="S194" s="8" t="str">
        <f t="shared" si="8"/>
        <v/>
      </c>
    </row>
    <row r="195" spans="18:19" x14ac:dyDescent="0.25">
      <c r="R195" s="8" t="str">
        <f t="shared" si="7"/>
        <v/>
      </c>
      <c r="S195" s="8" t="str">
        <f t="shared" si="8"/>
        <v/>
      </c>
    </row>
    <row r="196" spans="18:19" x14ac:dyDescent="0.25">
      <c r="R196" s="8" t="str">
        <f t="shared" si="7"/>
        <v/>
      </c>
      <c r="S196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38F8-7E5A-4465-9497-85CEBB8EE723}">
  <dimension ref="A1:H11"/>
  <sheetViews>
    <sheetView showGridLines="0" workbookViewId="0">
      <selection sqref="A1:J1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5" t="s">
        <v>1</v>
      </c>
      <c r="B1" s="135"/>
      <c r="C1" s="135"/>
      <c r="D1" s="135"/>
      <c r="E1" s="135"/>
      <c r="F1" s="135"/>
      <c r="G1" s="135"/>
      <c r="H1" s="135"/>
    </row>
    <row r="2" spans="1:8" ht="18" x14ac:dyDescent="0.2">
      <c r="A2" s="135" t="s">
        <v>502</v>
      </c>
      <c r="B2" s="135"/>
      <c r="C2" s="135"/>
      <c r="D2" s="135"/>
      <c r="E2" s="135"/>
      <c r="F2" s="135"/>
      <c r="G2" s="135"/>
      <c r="H2" s="135"/>
    </row>
    <row r="3" spans="1:8" ht="15" x14ac:dyDescent="0.2">
      <c r="A3" s="136" t="s">
        <v>114</v>
      </c>
      <c r="B3" s="136"/>
      <c r="C3" s="136"/>
      <c r="D3" s="136"/>
      <c r="E3" s="136"/>
      <c r="F3" s="136"/>
      <c r="G3" s="136"/>
      <c r="H3" s="136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7" t="s">
        <v>496</v>
      </c>
      <c r="B5" s="138"/>
      <c r="C5" s="138"/>
      <c r="D5" s="139"/>
      <c r="E5" s="103">
        <v>1000</v>
      </c>
      <c r="F5" s="104">
        <v>2000</v>
      </c>
      <c r="G5" s="104">
        <v>3000</v>
      </c>
      <c r="H5" s="143" t="s">
        <v>399</v>
      </c>
    </row>
    <row r="6" spans="1:8" ht="29.25" thickBot="1" x14ac:dyDescent="0.25">
      <c r="A6" s="140"/>
      <c r="B6" s="141"/>
      <c r="C6" s="141"/>
      <c r="D6" s="142"/>
      <c r="E6" s="105" t="s">
        <v>497</v>
      </c>
      <c r="F6" s="106" t="s">
        <v>498</v>
      </c>
      <c r="G6" s="106" t="s">
        <v>499</v>
      </c>
      <c r="H6" s="144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33" t="s">
        <v>500</v>
      </c>
      <c r="C8" s="133"/>
      <c r="D8" s="134"/>
      <c r="E8" s="92">
        <f>+SUMIF('TOTAL RECURSOS 2020'!$S:$S,1,'TOTAL RECURSOS 2020'!$N:$N)</f>
        <v>121765833</v>
      </c>
      <c r="F8" s="92">
        <f>+SUMIF('TOTAL RECURSOS 2020'!$S:$S,2,'TOTAL RECURSOS 2020'!$N:$N)</f>
        <v>17299592</v>
      </c>
      <c r="G8" s="92">
        <f>+SUMIF('TOTAL RECURSOS 2020'!$S:$S,3,'TOTAL RECURSOS 2020'!$N:$N)</f>
        <v>99919399</v>
      </c>
      <c r="H8" s="93">
        <f>+E8+F8+G8</f>
        <v>238984824</v>
      </c>
    </row>
    <row r="9" spans="1:8" ht="36" customHeight="1" x14ac:dyDescent="0.2">
      <c r="A9" s="94"/>
      <c r="B9" s="6"/>
      <c r="C9" s="95" t="s">
        <v>403</v>
      </c>
      <c r="D9" s="96" t="s">
        <v>501</v>
      </c>
      <c r="E9" s="92">
        <f>+E8</f>
        <v>121765833</v>
      </c>
      <c r="F9" s="92">
        <f>+F8</f>
        <v>17299592</v>
      </c>
      <c r="G9" s="92">
        <f>+G8</f>
        <v>99919399</v>
      </c>
      <c r="H9" s="92">
        <f>+H8</f>
        <v>238984824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445E-9DF4-4E0D-B286-B0DD8D977D84}">
  <dimension ref="A1:J276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503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/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25">
      <c r="A7" s="85" t="s">
        <v>495</v>
      </c>
      <c r="B7" s="125"/>
      <c r="C7" s="128"/>
      <c r="D7" s="86" t="s">
        <v>478</v>
      </c>
      <c r="E7" s="86" t="s">
        <v>479</v>
      </c>
      <c r="F7" s="86" t="s">
        <v>480</v>
      </c>
      <c r="G7" s="56" t="s">
        <v>466</v>
      </c>
      <c r="H7" s="86" t="s">
        <v>478</v>
      </c>
      <c r="I7" s="86" t="s">
        <v>479</v>
      </c>
      <c r="J7" s="63" t="s">
        <v>480</v>
      </c>
    </row>
    <row r="8" spans="1:10" s="9" customFormat="1" ht="17.100000000000001" hidden="1" customHeight="1" thickBot="1" x14ac:dyDescent="0.3">
      <c r="A8" s="59" t="s">
        <v>117</v>
      </c>
      <c r="B8" s="126"/>
      <c r="C8" s="129"/>
      <c r="D8" s="86"/>
      <c r="E8" s="86"/>
      <c r="F8" s="79" t="s">
        <v>400</v>
      </c>
      <c r="G8" s="57" t="s">
        <v>467</v>
      </c>
      <c r="H8" s="78"/>
      <c r="I8" s="87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139713336</v>
      </c>
      <c r="D10" s="18">
        <f>+D11+D14+D19+D25+D39+D47</f>
        <v>4624197</v>
      </c>
      <c r="E10" s="18">
        <f t="shared" ref="E10:J10" si="0">+E11+E14+E19+E25++E39+E47</f>
        <v>11377235</v>
      </c>
      <c r="F10" s="18">
        <f t="shared" si="0"/>
        <v>119431742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2907173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29597867</v>
      </c>
      <c r="D11" s="20">
        <f t="shared" si="1"/>
        <v>1014408</v>
      </c>
      <c r="E11" s="20">
        <f t="shared" si="1"/>
        <v>3315432</v>
      </c>
      <c r="F11" s="20">
        <f t="shared" si="1"/>
        <v>25268027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29597867</v>
      </c>
      <c r="D12" s="22">
        <f t="shared" si="1"/>
        <v>1014408</v>
      </c>
      <c r="E12" s="22">
        <f t="shared" si="1"/>
        <v>3315432</v>
      </c>
      <c r="F12" s="22">
        <f t="shared" si="1"/>
        <v>25268027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29597867</v>
      </c>
      <c r="D13" s="22">
        <f>+SUMIF('TOTAL RECURSOS 2021'!$P:$P,CONCATENATE("O001",$A13,1,$F$8),'TOTAL RECURSOS 2021'!$N:$N)</f>
        <v>1014408</v>
      </c>
      <c r="E13" s="22">
        <f>+SUMIF('TOTAL RECURSOS 2021'!$P:$P,CONCATENATE("M001",$A13,1,$F$8),'TOTAL RECURSOS 2021'!$N:$N)</f>
        <v>3315432</v>
      </c>
      <c r="F13" s="22">
        <f>+SUMIF('TOTAL RECURSOS 2021'!$P:$P,CONCATENATE("E006",$A13,1,$F$8),'TOTAL RECURSOS 2021'!$N:$N)</f>
        <v>25268027</v>
      </c>
      <c r="G13" s="22">
        <f>+SUMIF('TOTAL RECURSOS 2021'!$P:$P,CONCATENATE("K024",$A13,1,$G$8),'TOTAL RECURSOS 2021'!$N:$N)</f>
        <v>0</v>
      </c>
      <c r="H13" s="22">
        <f>+SUMIF('TOTAL RECURSOS 2021'!$P:$P,CONCATENATE("O001",$A13,4,$F$8),'TOTAL RECURSOS 2021'!$N:$N)</f>
        <v>0</v>
      </c>
      <c r="I13" s="22">
        <f>+SUMIF('TOTAL RECURSOS 2021'!$P:$P,CONCATENATE("M001",$A13,4,$F$8),'TOTAL RECURSOS 2021'!$N:$N)</f>
        <v>0</v>
      </c>
      <c r="J13" s="22">
        <f>+SUMIF('TOTAL RECURSOS 2021'!$P:$P,CONCATENATE("E006",$A13,4,$F$8),'TOTAL RECURSOS 2021'!$N:$N)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1844696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810773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1844696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397536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2021'!$P:$P,CONCATENATE("O001",$A16,1,$F$8),'TOTAL RECURSOS 2021'!$N:$N)</f>
        <v>0</v>
      </c>
      <c r="E16" s="22">
        <f>+SUMIF('TOTAL RECURSOS 2021'!$P:$P,CONCATENATE("M001",$A16,1,$F$8),'TOTAL RECURSOS 2021'!$N:$N)</f>
        <v>0</v>
      </c>
      <c r="F16" s="22">
        <f>+SUMIF('TOTAL RECURSOS 2021'!$P:$P,CONCATENATE("E006",$A16,1,$F$8),'TOTAL RECURSOS 2021'!$N:$N)</f>
        <v>1844696</v>
      </c>
      <c r="G16" s="22">
        <f>+SUMIF('TOTAL RECURSOS 2021'!$P:$P,CONCATENATE("K024",$A16,1,$G$8),'TOTAL RECURSOS 2021'!$N:$N)</f>
        <v>0</v>
      </c>
      <c r="H16" s="22">
        <f>+SUMIF('TOTAL RECURSOS 2021'!$P:$P,CONCATENATE("O001",$A16,4,$F$8),'TOTAL RECURSOS 2021'!$N:$N)</f>
        <v>0</v>
      </c>
      <c r="I16" s="22">
        <f>+SUMIF('TOTAL RECURSOS 2021'!$P:$P,CONCATENATE("M001",$A16,4,$F$8),'TOTAL RECURSOS 2021'!$N:$N)</f>
        <v>821029</v>
      </c>
      <c r="J16" s="22">
        <f>+SUMIF('TOTAL RECURSOS 2021'!$P:$P,CONCATENATE("E006",$A16,4,$F$8),'TOTAL RECURSOS 2021'!$N:$N)</f>
        <v>397536</v>
      </c>
    </row>
    <row r="17" spans="1:10" ht="17.100000000000001" customHeight="1" x14ac:dyDescent="0.25">
      <c r="A17" s="27">
        <v>123</v>
      </c>
      <c r="B17" s="21" t="s">
        <v>491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492</v>
      </c>
      <c r="C18" s="22">
        <f>+SUM(D18:J18)</f>
        <v>513237</v>
      </c>
      <c r="D18" s="22">
        <f>+SUMIF('TOTAL RECURSOS 2021'!$P:$P,CONCATENATE("O001",$A18,1,$F$8),'TOTAL RECURSOS 2021'!$N:$N)</f>
        <v>0</v>
      </c>
      <c r="E18" s="22">
        <f>+SUMIF('TOTAL RECURSOS 2021'!$P:$P,CONCATENATE("M001",$A18,1,$F$8),'TOTAL RECURSOS 2021'!$N:$N)</f>
        <v>0</v>
      </c>
      <c r="F18" s="22">
        <f>+SUMIF('TOTAL RECURSOS 2021'!$P:$P,CONCATENATE("E006",$A18,1,$F$8),'TOTAL RECURSOS 2021'!$N:$N)</f>
        <v>0</v>
      </c>
      <c r="G18" s="22">
        <f>+SUMIF('TOTAL RECURSOS 2021'!$P:$P,CONCATENATE("K024",$A18,1,$G$8),'TOTAL RECURSOS 2021'!$N:$N)</f>
        <v>0</v>
      </c>
      <c r="H18" s="22">
        <f>+SUMIF('TOTAL RECURSOS 2021'!$P:$P,CONCATENATE("O001",$A18,4,$F$8),'TOTAL RECURSOS 2021'!$N:$N)</f>
        <v>0</v>
      </c>
      <c r="I18" s="22">
        <f>+SUMIF('TOTAL RECURSOS 2021'!$P:$P,CONCATENATE("M001",$A18,4,$F$8),'TOTAL RECURSOS 2021'!$N:$N)</f>
        <v>100000</v>
      </c>
      <c r="J18" s="22">
        <f>+SUMIF('TOTAL RECURSOS 2021'!$P:$P,CONCATENATE("E006",$A18,4,$F$8),'TOTAL RECURSOS 2021'!$N:$N)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4802654</v>
      </c>
      <c r="D19" s="20">
        <f t="shared" si="4"/>
        <v>323131</v>
      </c>
      <c r="E19" s="20">
        <f t="shared" si="4"/>
        <v>665254</v>
      </c>
      <c r="F19" s="20">
        <f t="shared" si="4"/>
        <v>3814269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689820</v>
      </c>
      <c r="D20" s="22">
        <f t="shared" si="5"/>
        <v>20337</v>
      </c>
      <c r="E20" s="22">
        <f t="shared" si="5"/>
        <v>51286</v>
      </c>
      <c r="F20" s="22">
        <f t="shared" si="5"/>
        <v>618197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689820</v>
      </c>
      <c r="D21" s="22">
        <f>+SUMIF('TOTAL RECURSOS 2021'!$P:$P,CONCATENATE("O001",$A21,1,$F$8),'TOTAL RECURSOS 2021'!$N:$N)</f>
        <v>20337</v>
      </c>
      <c r="E21" s="22">
        <f>+SUMIF('TOTAL RECURSOS 2021'!$P:$P,CONCATENATE("M001",$A21,1,$F$8),'TOTAL RECURSOS 2021'!$N:$N)</f>
        <v>51286</v>
      </c>
      <c r="F21" s="22">
        <f>+SUMIF('TOTAL RECURSOS 2021'!$P:$P,CONCATENATE("E006",$A21,1,$F$8),'TOTAL RECURSOS 2021'!$N:$N)</f>
        <v>618197</v>
      </c>
      <c r="G21" s="22">
        <f>+SUMIF('TOTAL RECURSOS 2021'!$P:$P,CONCATENATE("K024",$A21,1,$G$8),'TOTAL RECURSOS 2021'!$N:$N)</f>
        <v>0</v>
      </c>
      <c r="H21" s="22">
        <f>+SUMIF('TOTAL RECURSOS 2021'!$P:$P,CONCATENATE("O001",$A21,4,$F$8),'TOTAL RECURSOS 2021'!$N:$N)</f>
        <v>0</v>
      </c>
      <c r="I21" s="22">
        <f>+SUMIF('TOTAL RECURSOS 2021'!$P:$P,CONCATENATE("M001",$A21,4,$F$8),'TOTAL RECURSOS 2021'!$N:$N)</f>
        <v>0</v>
      </c>
      <c r="J21" s="22">
        <f>+SUMIF('TOTAL RECURSOS 2021'!$P:$P,CONCATENATE("E006",$A21,4,$F$8),'TOTAL RECURSOS 2021'!$N:$N)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4112834</v>
      </c>
      <c r="D22" s="22">
        <f t="shared" si="6"/>
        <v>302794</v>
      </c>
      <c r="E22" s="22">
        <f t="shared" si="6"/>
        <v>613968</v>
      </c>
      <c r="F22" s="22">
        <f t="shared" si="6"/>
        <v>3196072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822567</v>
      </c>
      <c r="D23" s="22">
        <f>+SUMIF('TOTAL RECURSOS 2021'!$P:$P,CONCATENATE("O001",$A23,1,$F$8),'TOTAL RECURSOS 2021'!$N:$N)</f>
        <v>24094</v>
      </c>
      <c r="E23" s="22">
        <f>+SUMIF('TOTAL RECURSOS 2021'!$P:$P,CONCATENATE("M001",$A23,1,$F$8),'TOTAL RECURSOS 2021'!$N:$N)</f>
        <v>68057</v>
      </c>
      <c r="F23" s="22">
        <f>+SUMIF('TOTAL RECURSOS 2021'!$P:$P,CONCATENATE("E006",$A23,1,$F$8),'TOTAL RECURSOS 2021'!$N:$N)</f>
        <v>730416</v>
      </c>
      <c r="G23" s="22">
        <f>+SUMIF('TOTAL RECURSOS 2021'!$P:$P,CONCATENATE("K024",$A23,1,$G$8),'TOTAL RECURSOS 2021'!$N:$N)</f>
        <v>0</v>
      </c>
      <c r="H23" s="22">
        <f>+SUMIF('TOTAL RECURSOS 2021'!$P:$P,CONCATENATE("O001",$A23,4,$F$8),'TOTAL RECURSOS 2021'!$N:$N)</f>
        <v>0</v>
      </c>
      <c r="I23" s="22">
        <f>+SUMIF('TOTAL RECURSOS 2021'!$P:$P,CONCATENATE("M001",$A23,4,$F$8),'TOTAL RECURSOS 2021'!$N:$N)</f>
        <v>0</v>
      </c>
      <c r="J23" s="22">
        <f>+SUMIF('TOTAL RECURSOS 2021'!$P:$P,CONCATENATE("E006",$A23,4,$F$8),'TOTAL RECURSOS 2021'!$N:$N)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3290267</v>
      </c>
      <c r="D24" s="22">
        <f>+SUMIF('TOTAL RECURSOS 2021'!$P:$P,CONCATENATE("O001",$A24,1,$F$8),'TOTAL RECURSOS 2021'!$N:$N)</f>
        <v>278700</v>
      </c>
      <c r="E24" s="22">
        <f>+SUMIF('TOTAL RECURSOS 2021'!$P:$P,CONCATENATE("M001",$A24,1,$F$8),'TOTAL RECURSOS 2021'!$N:$N)</f>
        <v>545911</v>
      </c>
      <c r="F24" s="22">
        <f>+SUMIF('TOTAL RECURSOS 2021'!$P:$P,CONCATENATE("E006",$A24,1,$F$8),'TOTAL RECURSOS 2021'!$N:$N)</f>
        <v>2465656</v>
      </c>
      <c r="G24" s="22">
        <f>+SUMIF('TOTAL RECURSOS 2021'!$P:$P,CONCATENATE("K024",$A24,1,$G$8),'TOTAL RECURSOS 2021'!$N:$N)</f>
        <v>0</v>
      </c>
      <c r="H24" s="22">
        <f>+SUMIF('TOTAL RECURSOS 2021'!$P:$P,CONCATENATE("O001",$A24,4,$F$8),'TOTAL RECURSOS 2021'!$N:$N)</f>
        <v>0</v>
      </c>
      <c r="I24" s="22">
        <f>+SUMIF('TOTAL RECURSOS 2021'!$P:$P,CONCATENATE("M001",$A24,4,$F$8),'TOTAL RECURSOS 2021'!$N:$N)</f>
        <v>0</v>
      </c>
      <c r="J24" s="22">
        <f>+SUMIF('TOTAL RECURSOS 2021'!$P:$P,CONCATENATE("E006",$A24,4,$F$8),'TOTAL RECURSOS 2021'!$N:$N)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11037085</v>
      </c>
      <c r="D25" s="20">
        <f t="shared" si="7"/>
        <v>304194</v>
      </c>
      <c r="E25" s="20">
        <f t="shared" si="7"/>
        <v>847387</v>
      </c>
      <c r="F25" s="20">
        <f t="shared" si="7"/>
        <v>9885504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5636486</v>
      </c>
      <c r="D26" s="22">
        <f t="shared" si="8"/>
        <v>138935</v>
      </c>
      <c r="E26" s="22">
        <f t="shared" si="8"/>
        <v>410765</v>
      </c>
      <c r="F26" s="22">
        <f t="shared" si="8"/>
        <v>5086786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4201917</v>
      </c>
      <c r="D27" s="22">
        <f>+SUMIF('TOTAL RECURSOS 2021'!$P:$P,CONCATENATE("O001",$A27,1,$F$8),'TOTAL RECURSOS 2021'!$N:$N)</f>
        <v>103654</v>
      </c>
      <c r="E27" s="22">
        <f>+SUMIF('TOTAL RECURSOS 2021'!$P:$P,CONCATENATE("M001",$A27,1,$F$8),'TOTAL RECURSOS 2021'!$N:$N)</f>
        <v>305930</v>
      </c>
      <c r="F27" s="22">
        <f>+SUMIF('TOTAL RECURSOS 2021'!$P:$P,CONCATENATE("E006",$A27,1,$F$8),'TOTAL RECURSOS 2021'!$N:$N)</f>
        <v>3792333</v>
      </c>
      <c r="G27" s="22">
        <f>+SUMIF('TOTAL RECURSOS 2021'!$P:$P,CONCATENATE("K024",$A27,1,$G$8),'TOTAL RECURSOS 2021'!$N:$N)</f>
        <v>0</v>
      </c>
      <c r="H27" s="22">
        <f>+SUMIF('TOTAL RECURSOS 2021'!$P:$P,CONCATENATE("O001",$A27,4,$F$8),'TOTAL RECURSOS 2021'!$N:$N)</f>
        <v>0</v>
      </c>
      <c r="I27" s="22">
        <f>+SUMIF('TOTAL RECURSOS 2021'!$P:$P,CONCATENATE("M001",$A27,4,$F$8),'TOTAL RECURSOS 2021'!$N:$N)</f>
        <v>0</v>
      </c>
      <c r="J27" s="22">
        <f>+SUMIF('TOTAL RECURSOS 2021'!$P:$P,CONCATENATE("E006",$A27,4,$F$8),'TOTAL RECURSOS 2021'!$N:$N)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1434569</v>
      </c>
      <c r="D28" s="22">
        <f>+SUMIF('TOTAL RECURSOS 2021'!$P:$P,CONCATENATE("O001",$A28,1,$F$8),'TOTAL RECURSOS 2021'!$N:$N)</f>
        <v>35281</v>
      </c>
      <c r="E28" s="22">
        <f>+SUMIF('TOTAL RECURSOS 2021'!$P:$P,CONCATENATE("M001",$A28,1,$F$8),'TOTAL RECURSOS 2021'!$N:$N)</f>
        <v>104835</v>
      </c>
      <c r="F28" s="22">
        <f>+SUMIF('TOTAL RECURSOS 2021'!$P:$P,CONCATENATE("E006",$A28,1,$F$8),'TOTAL RECURSOS 2021'!$N:$N)</f>
        <v>1294453</v>
      </c>
      <c r="G28" s="22">
        <f>+SUMIF('TOTAL RECURSOS 2021'!$P:$P,CONCATENATE("K024",$A28,1,$G$8),'TOTAL RECURSOS 2021'!$N:$N)</f>
        <v>0</v>
      </c>
      <c r="H28" s="22">
        <f>+SUMIF('TOTAL RECURSOS 2021'!$P:$P,CONCATENATE("O001",$A28,4,$F$8),'TOTAL RECURSOS 2021'!$N:$N)</f>
        <v>0</v>
      </c>
      <c r="I28" s="22">
        <f>+SUMIF('TOTAL RECURSOS 2021'!$P:$P,CONCATENATE("M001",$A28,4,$F$8),'TOTAL RECURSOS 2021'!$N:$N)</f>
        <v>0</v>
      </c>
      <c r="J28" s="22">
        <f>+SUMIF('TOTAL RECURSOS 2021'!$P:$P,CONCATENATE("E006",$A28,4,$F$8),'TOTAL RECURSOS 2021'!$N:$N)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1480972</v>
      </c>
      <c r="D29" s="22">
        <f t="shared" si="9"/>
        <v>43466</v>
      </c>
      <c r="E29" s="22">
        <f t="shared" si="9"/>
        <v>122521</v>
      </c>
      <c r="F29" s="22">
        <f t="shared" si="9"/>
        <v>1314985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1480972</v>
      </c>
      <c r="D30" s="22">
        <f>+SUMIF('TOTAL RECURSOS 2021'!$P:$P,CONCATENATE("O001",$A30,1,$F$8),'TOTAL RECURSOS 2021'!$N:$N)</f>
        <v>43466</v>
      </c>
      <c r="E30" s="22">
        <f>+SUMIF('TOTAL RECURSOS 2021'!$P:$P,CONCATENATE("M001",$A30,1,$F$8),'TOTAL RECURSOS 2021'!$N:$N)</f>
        <v>122521</v>
      </c>
      <c r="F30" s="22">
        <f>+SUMIF('TOTAL RECURSOS 2021'!$P:$P,CONCATENATE("E006",$A30,1,$F$8),'TOTAL RECURSOS 2021'!$N:$N)</f>
        <v>1314985</v>
      </c>
      <c r="G30" s="22">
        <f>+SUMIF('TOTAL RECURSOS 2021'!$P:$P,CONCATENATE("K024",$A30,1,$G$8),'TOTAL RECURSOS 2021'!$N:$N)</f>
        <v>0</v>
      </c>
      <c r="H30" s="22">
        <f>+SUMIF('TOTAL RECURSOS 2021'!$P:$P,CONCATENATE("O001",$A30,4,$F$8),'TOTAL RECURSOS 2021'!$N:$N)</f>
        <v>0</v>
      </c>
      <c r="I30" s="22">
        <f>+SUMIF('TOTAL RECURSOS 2021'!$P:$P,CONCATENATE("M001",$A30,4,$F$8),'TOTAL RECURSOS 2021'!$N:$N)</f>
        <v>0</v>
      </c>
      <c r="J30" s="22">
        <f>+SUMIF('TOTAL RECURSOS 2021'!$P:$P,CONCATENATE("E006",$A30,4,$F$8),'TOTAL RECURSOS 2021'!$N:$N)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1998188</v>
      </c>
      <c r="D31" s="22">
        <f t="shared" si="10"/>
        <v>70360</v>
      </c>
      <c r="E31" s="22">
        <f t="shared" si="10"/>
        <v>182022</v>
      </c>
      <c r="F31" s="22">
        <f t="shared" si="10"/>
        <v>1745806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592389</v>
      </c>
      <c r="D32" s="22">
        <f>+SUMIF('TOTAL RECURSOS 2021'!$P:$P,CONCATENATE("O001",$A32,1,$F$8),'TOTAL RECURSOS 2021'!$N:$N)</f>
        <v>17387</v>
      </c>
      <c r="E32" s="22">
        <f>+SUMIF('TOTAL RECURSOS 2021'!$P:$P,CONCATENATE("M001",$A32,1,$F$8),'TOTAL RECURSOS 2021'!$N:$N)</f>
        <v>49009</v>
      </c>
      <c r="F32" s="22">
        <f>+SUMIF('TOTAL RECURSOS 2021'!$P:$P,CONCATENATE("E006",$A32,1,$F$8),'TOTAL RECURSOS 2021'!$N:$N)</f>
        <v>525993</v>
      </c>
      <c r="G32" s="22">
        <f>+SUMIF('TOTAL RECURSOS 2021'!$P:$P,CONCATENATE("K024",$A32,1,$G$8),'TOTAL RECURSOS 2021'!$N:$N)</f>
        <v>0</v>
      </c>
      <c r="H32" s="22">
        <f>+SUMIF('TOTAL RECURSOS 2021'!$P:$P,CONCATENATE("O001",$A32,4,$F$8),'TOTAL RECURSOS 2021'!$N:$N)</f>
        <v>0</v>
      </c>
      <c r="I32" s="22">
        <f>+SUMIF('TOTAL RECURSOS 2021'!$P:$P,CONCATENATE("M001",$A32,4,$F$8),'TOTAL RECURSOS 2021'!$N:$N)</f>
        <v>0</v>
      </c>
      <c r="J32" s="22">
        <f>+SUMIF('TOTAL RECURSOS 2021'!$P:$P,CONCATENATE("E006",$A32,4,$F$8),'TOTAL RECURSOS 2021'!$N:$N)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1405799</v>
      </c>
      <c r="D33" s="22">
        <f>+SUMIF('TOTAL RECURSOS 2021'!$P:$P,CONCATENATE("O001",$A33,1,$F$8),'TOTAL RECURSOS 2021'!$N:$N)</f>
        <v>52973</v>
      </c>
      <c r="E33" s="22">
        <f>+SUMIF('TOTAL RECURSOS 2021'!$P:$P,CONCATENATE("M001",$A33,1,$F$8),'TOTAL RECURSOS 2021'!$N:$N)</f>
        <v>133013</v>
      </c>
      <c r="F33" s="22">
        <f>+SUMIF('TOTAL RECURSOS 2021'!$P:$P,CONCATENATE("E006",$A33,1,$F$8),'TOTAL RECURSOS 2021'!$N:$N)</f>
        <v>1219813</v>
      </c>
      <c r="G33" s="22">
        <f>+SUMIF('TOTAL RECURSOS 2021'!$P:$P,CONCATENATE("K024",$A33,1,$G$8),'TOTAL RECURSOS 2021'!$N:$N)</f>
        <v>0</v>
      </c>
      <c r="H33" s="22">
        <f>+SUMIF('TOTAL RECURSOS 2021'!$P:$P,CONCATENATE("O001",$A33,4,$F$8),'TOTAL RECURSOS 2021'!$N:$N)</f>
        <v>0</v>
      </c>
      <c r="I33" s="22">
        <f>+SUMIF('TOTAL RECURSOS 2021'!$P:$P,CONCATENATE("M001",$A33,4,$F$8),'TOTAL RECURSOS 2021'!$N:$N)</f>
        <v>0</v>
      </c>
      <c r="J33" s="22">
        <f>+SUMIF('TOTAL RECURSOS 2021'!$P:$P,CONCATENATE("E006",$A33,4,$F$8),'TOTAL RECURSOS 2021'!$N:$N)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1921439</v>
      </c>
      <c r="D34" s="22">
        <f t="shared" si="11"/>
        <v>51433</v>
      </c>
      <c r="E34" s="22">
        <f t="shared" si="11"/>
        <v>132079</v>
      </c>
      <c r="F34" s="22">
        <f t="shared" si="11"/>
        <v>1737927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1804028</v>
      </c>
      <c r="D35" s="22">
        <f>+SUMIF('TOTAL RECURSOS 2021'!$P:$P,CONCATENATE("O001",$A35,1,$F$8),'TOTAL RECURSOS 2021'!$N:$N)</f>
        <v>48015</v>
      </c>
      <c r="E35" s="22">
        <f>+SUMIF('TOTAL RECURSOS 2021'!$P:$P,CONCATENATE("M001",$A35,1,$F$8),'TOTAL RECURSOS 2021'!$N:$N)</f>
        <v>121411</v>
      </c>
      <c r="F35" s="22">
        <f>+SUMIF('TOTAL RECURSOS 2021'!$P:$P,CONCATENATE("E006",$A35,1,$F$8),'TOTAL RECURSOS 2021'!$N:$N)</f>
        <v>1634602</v>
      </c>
      <c r="G35" s="22">
        <f>+SUMIF('TOTAL RECURSOS 2021'!$P:$P,CONCATENATE("K024",$A35,1,$G$8),'TOTAL RECURSOS 2021'!$N:$N)</f>
        <v>0</v>
      </c>
      <c r="H35" s="22">
        <f>+SUMIF('TOTAL RECURSOS 2021'!$P:$P,CONCATENATE("O001",$A35,4,$F$8),'TOTAL RECURSOS 2021'!$N:$N)</f>
        <v>0</v>
      </c>
      <c r="I35" s="22">
        <f>+SUMIF('TOTAL RECURSOS 2021'!$P:$P,CONCATENATE("M001",$A35,4,$F$8),'TOTAL RECURSOS 2021'!$N:$N)</f>
        <v>0</v>
      </c>
      <c r="J35" s="22">
        <f>+SUMIF('TOTAL RECURSOS 2021'!$P:$P,CONCATENATE("E006",$A35,4,$F$8),'TOTAL RECURSOS 2021'!$N:$N)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2021'!$P:$P,CONCATENATE("O001",$A36,1,$F$8),'TOTAL RECURSOS 2021'!$N:$N)</f>
        <v>0</v>
      </c>
      <c r="E36" s="22">
        <f>+SUMIF('TOTAL RECURSOS 2021'!$P:$P,CONCATENATE("M001",$A36,1,$F$8),'TOTAL RECURSOS 2021'!$N:$N)</f>
        <v>0</v>
      </c>
      <c r="F36" s="22">
        <f>+SUMIF('TOTAL RECURSOS 2021'!$P:$P,CONCATENATE("E006",$A36,1,$F$8),'TOTAL RECURSOS 2021'!$N:$N)</f>
        <v>0</v>
      </c>
      <c r="G36" s="22">
        <f>+SUMIF('TOTAL RECURSOS 2021'!$P:$P,CONCATENATE("K024",$A36,1,$G$8),'TOTAL RECURSOS 2021'!$N:$N)</f>
        <v>0</v>
      </c>
      <c r="H36" s="22">
        <f>+SUMIF('TOTAL RECURSOS 2021'!$P:$P,CONCATENATE("O001",$A36,4,$F$8),'TOTAL RECURSOS 2021'!$N:$N)</f>
        <v>0</v>
      </c>
      <c r="I36" s="22">
        <f>+SUMIF('TOTAL RECURSOS 2021'!$P:$P,CONCATENATE("M001",$A36,4,$F$8),'TOTAL RECURSOS 2021'!$N:$N)</f>
        <v>0</v>
      </c>
      <c r="J36" s="22">
        <f>+SUMIF('TOTAL RECURSOS 2021'!$P:$P,CONCATENATE("E006",$A36,4,$F$8),'TOTAL RECURSOS 2021'!$N:$N)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2021'!$P:$P,CONCATENATE("O001",$A37,1,$F$8),'TOTAL RECURSOS 2021'!$N:$N)</f>
        <v>0</v>
      </c>
      <c r="E37" s="22">
        <f>+SUMIF('TOTAL RECURSOS 2021'!$P:$P,CONCATENATE("M001",$A37,1,$F$8),'TOTAL RECURSOS 2021'!$N:$N)</f>
        <v>0</v>
      </c>
      <c r="F37" s="22">
        <f>+SUMIF('TOTAL RECURSOS 2021'!$P:$P,CONCATENATE("E006",$A37,1,$F$8),'TOTAL RECURSOS 2021'!$N:$N)</f>
        <v>0</v>
      </c>
      <c r="G37" s="22">
        <f>+SUMIF('TOTAL RECURSOS 2021'!$P:$P,CONCATENATE("K024",$A37,1,$G$8),'TOTAL RECURSOS 2021'!$N:$N)</f>
        <v>0</v>
      </c>
      <c r="H37" s="22">
        <f>+SUMIF('TOTAL RECURSOS 2021'!$P:$P,CONCATENATE("O001",$A37,4,$F$8),'TOTAL RECURSOS 2021'!$N:$N)</f>
        <v>0</v>
      </c>
      <c r="I37" s="22">
        <f>+SUMIF('TOTAL RECURSOS 2021'!$P:$P,CONCATENATE("M001",$A37,4,$F$8),'TOTAL RECURSOS 2021'!$N:$N)</f>
        <v>0</v>
      </c>
      <c r="J37" s="22">
        <f>+SUMIF('TOTAL RECURSOS 2021'!$P:$P,CONCATENATE("E006",$A37,4,$F$8),'TOTAL RECURSOS 2021'!$N:$N)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2021'!$P:$P,CONCATENATE("O001",$A38,1,$F$8),'TOTAL RECURSOS 2021'!$N:$N)</f>
        <v>3418</v>
      </c>
      <c r="E38" s="22">
        <f>+SUMIF('TOTAL RECURSOS 2021'!$P:$P,CONCATENATE("M001",$A38,1,$F$8),'TOTAL RECURSOS 2021'!$N:$N)</f>
        <v>10668</v>
      </c>
      <c r="F38" s="22">
        <f>+SUMIF('TOTAL RECURSOS 2021'!$P:$P,CONCATENATE("E006",$A38,1,$F$8),'TOTAL RECURSOS 2021'!$N:$N)</f>
        <v>103325</v>
      </c>
      <c r="G38" s="22">
        <f>+SUMIF('TOTAL RECURSOS 2021'!$P:$P,CONCATENATE("K024",$A38,1,$G$8),'TOTAL RECURSOS 2021'!$N:$N)</f>
        <v>0</v>
      </c>
      <c r="H38" s="22">
        <f>+SUMIF('TOTAL RECURSOS 2021'!$P:$P,CONCATENATE("O001",$A38,4,$F$8),'TOTAL RECURSOS 2021'!$N:$N)</f>
        <v>0</v>
      </c>
      <c r="I38" s="22">
        <f>+SUMIF('TOTAL RECURSOS 2021'!$P:$P,CONCATENATE("M001",$A38,4,$F$8),'TOTAL RECURSOS 2021'!$N:$N)</f>
        <v>0</v>
      </c>
      <c r="J38" s="22">
        <f>+SUMIF('TOTAL RECURSOS 2021'!$P:$P,CONCATENATE("E006",$A38,4,$F$8),'TOTAL RECURSOS 2021'!$N:$N)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90699232</v>
      </c>
      <c r="D39" s="20">
        <f t="shared" ref="D39:J39" si="12">+D40+D43+D45</f>
        <v>2982464</v>
      </c>
      <c r="E39" s="20">
        <f t="shared" si="12"/>
        <v>6549162</v>
      </c>
      <c r="F39" s="20">
        <f t="shared" si="12"/>
        <v>78619246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87891144</v>
      </c>
      <c r="D40" s="22">
        <f t="shared" si="13"/>
        <v>2722736</v>
      </c>
      <c r="E40" s="22">
        <f t="shared" si="13"/>
        <v>6549162</v>
      </c>
      <c r="F40" s="22">
        <f t="shared" si="13"/>
        <v>78619246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84581184</v>
      </c>
      <c r="D41" s="22">
        <f>+SUMIF('TOTAL RECURSOS 2021'!$P:$P,CONCATENATE("O001",$A41,1,$F$8),'TOTAL RECURSOS 2021'!$N:$N)</f>
        <v>2595049</v>
      </c>
      <c r="E41" s="22">
        <f>+SUMIF('TOTAL RECURSOS 2021'!$P:$P,CONCATENATE("M001",$A41,1,$F$8),'TOTAL RECURSOS 2021'!$N:$N)</f>
        <v>6126322</v>
      </c>
      <c r="F41" s="22">
        <f>+SUMIF('TOTAL RECURSOS 2021'!$P:$P,CONCATENATE("E006",$A41,1,$F$8),'TOTAL RECURSOS 2021'!$N:$N)</f>
        <v>75859813</v>
      </c>
      <c r="G41" s="22">
        <f>+SUMIF('TOTAL RECURSOS 2021'!$P:$P,CONCATENATE("K024",$A41,1,$G$8),'TOTAL RECURSOS 2021'!$N:$N)</f>
        <v>0</v>
      </c>
      <c r="H41" s="22">
        <f>+SUMIF('TOTAL RECURSOS 2021'!$P:$P,CONCATENATE("O001",$A41,4,$F$8),'TOTAL RECURSOS 2021'!$N:$N)</f>
        <v>0</v>
      </c>
      <c r="I41" s="22">
        <f>+SUMIF('TOTAL RECURSOS 2021'!$P:$P,CONCATENATE("M001",$A41,4,$F$8),'TOTAL RECURSOS 2021'!$N:$N)</f>
        <v>0</v>
      </c>
      <c r="J41" s="22">
        <f>+SUMIF('TOTAL RECURSOS 2021'!$P:$P,CONCATENATE("E006",$A41,4,$F$8),'TOTAL RECURSOS 2021'!$N:$N)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3309960</v>
      </c>
      <c r="D42" s="22">
        <f>+SUMIF('TOTAL RECURSOS 2021'!$P:$P,CONCATENATE("O001",$A42,1,$F$8),'TOTAL RECURSOS 2021'!$N:$N)</f>
        <v>127687</v>
      </c>
      <c r="E42" s="22">
        <f>+SUMIF('TOTAL RECURSOS 2021'!$P:$P,CONCATENATE("M001",$A42,1,$F$8),'TOTAL RECURSOS 2021'!$N:$N)</f>
        <v>422840</v>
      </c>
      <c r="F42" s="22">
        <f>+SUMIF('TOTAL RECURSOS 2021'!$P:$P,CONCATENATE("E006",$A42,1,$F$8),'TOTAL RECURSOS 2021'!$N:$N)</f>
        <v>2759433</v>
      </c>
      <c r="G42" s="22">
        <f>+SUMIF('TOTAL RECURSOS 2021'!$P:$P,CONCATENATE("K024",$A42,1,$G$8),'TOTAL RECURSOS 2021'!$N:$N)</f>
        <v>0</v>
      </c>
      <c r="H42" s="22">
        <f>+SUMIF('TOTAL RECURSOS 2021'!$P:$P,CONCATENATE("O001",$A42,4,$F$8),'TOTAL RECURSOS 2021'!$N:$N)</f>
        <v>0</v>
      </c>
      <c r="I42" s="22">
        <f>+SUMIF('TOTAL RECURSOS 2021'!$P:$P,CONCATENATE("M001",$A42,4,$F$8),'TOTAL RECURSOS 2021'!$N:$N)</f>
        <v>0</v>
      </c>
      <c r="J42" s="22">
        <f>+SUMIF('TOTAL RECURSOS 2021'!$P:$P,CONCATENATE("E006",$A42,4,$F$8),'TOTAL RECURSOS 2021'!$N:$N)</f>
        <v>0</v>
      </c>
    </row>
    <row r="43" spans="1:10" ht="17.100000000000001" customHeight="1" x14ac:dyDescent="0.25">
      <c r="A43" s="27">
        <v>155</v>
      </c>
      <c r="B43" s="21" t="s">
        <v>493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493</v>
      </c>
      <c r="C44" s="22">
        <f>+SUM(D44:J44)</f>
        <v>1000000</v>
      </c>
      <c r="D44" s="22">
        <f>+SUMIF('TOTAL RECURSOS 2021'!$P:$P,CONCATENATE("O001",$A44,1,$F$8),'TOTAL RECURSOS 2021'!$N:$N)</f>
        <v>0</v>
      </c>
      <c r="E44" s="22">
        <f>+SUMIF('TOTAL RECURSOS 2021'!$P:$P,CONCATENATE("M001",$A44,1,$F$8),'TOTAL RECURSOS 2021'!$N:$N)</f>
        <v>0</v>
      </c>
      <c r="F44" s="22">
        <f>+SUMIF('TOTAL RECURSOS 2021'!$P:$P,CONCATENATE("E006",$A44,1,$F$8),'TOTAL RECURSOS 2021'!$N:$N)</f>
        <v>0</v>
      </c>
      <c r="G44" s="22">
        <f>+SUMIF('TOTAL RECURSOS 2021'!$P:$P,CONCATENATE("K024",$A44,1,$G$8),'TOTAL RECURSOS 2021'!$N:$N)</f>
        <v>0</v>
      </c>
      <c r="H44" s="22">
        <f>+SUMIF('TOTAL RECURSOS 2021'!$P:$P,CONCATENATE("O001",$A44,4,$F$8),'TOTAL RECURSOS 2021'!$N:$N)</f>
        <v>0</v>
      </c>
      <c r="I44" s="22">
        <f>+SUMIF('TOTAL RECURSOS 2021'!$P:$P,CONCATENATE("M001",$A44,4,$F$8),'TOTAL RECURSOS 2021'!$N:$N)</f>
        <v>250000</v>
      </c>
      <c r="J44" s="22">
        <f>+SUMIF('TOTAL RECURSOS 2021'!$P:$P,CONCATENATE("E006",$A44,4,$F$8),'TOTAL RECURSOS 2021'!$N:$N)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2021'!$P:$P,CONCATENATE("O001",$A46,1,$F$8),'TOTAL RECURSOS 2021'!$N:$N)</f>
        <v>259728</v>
      </c>
      <c r="E46" s="22">
        <f>+SUMIF('TOTAL RECURSOS 2021'!$P:$P,CONCATENATE("M001",$A46,1,$F$8),'TOTAL RECURSOS 2021'!$N:$N)</f>
        <v>0</v>
      </c>
      <c r="F46" s="22">
        <f>+SUMIF('TOTAL RECURSOS 2021'!$P:$P,CONCATENATE("E006",$A46,1,$F$8),'TOTAL RECURSOS 2021'!$N:$N)</f>
        <v>0</v>
      </c>
      <c r="G46" s="22">
        <f>+SUMIF('TOTAL RECURSOS 2021'!$P:$P,CONCATENATE("K024",$A46,1,$G$8),'TOTAL RECURSOS 2021'!$N:$N)</f>
        <v>0</v>
      </c>
      <c r="H46" s="22">
        <f>+SUMIF('TOTAL RECURSOS 2021'!$P:$P,CONCATENATE("O001",$A46,4,$F$8),'TOTAL RECURSOS 2021'!$N:$N)</f>
        <v>33660</v>
      </c>
      <c r="I46" s="22">
        <f>+SUMIF('TOTAL RECURSOS 2021'!$P:$P,CONCATENATE("M001",$A46,4,$F$8),'TOTAL RECURSOS 2021'!$N:$N)</f>
        <v>168300</v>
      </c>
      <c r="J46" s="22">
        <f>+SUMIF('TOTAL RECURSOS 2021'!$P:$P,CONCATENATE("E006",$A46,4,$F$8),'TOTAL RECURSOS 2021'!$N:$N)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2021'!$P:$P,CONCATENATE("O001",$A49,1,$F$8),'TOTAL RECURSOS 2021'!$N:$N)</f>
        <v>0</v>
      </c>
      <c r="E49" s="22">
        <f>+SUMIF('TOTAL RECURSOS 2021'!$P:$P,CONCATENATE("M001",$A49,1,$F$8),'TOTAL RECURSOS 2021'!$N:$N)</f>
        <v>0</v>
      </c>
      <c r="F49" s="22">
        <f>+SUMIF('TOTAL RECURSOS 2021'!$P:$P,CONCATENATE("E006",$A49,1,$F$8),'TOTAL RECURSOS 2021'!$N:$N)</f>
        <v>0</v>
      </c>
      <c r="G49" s="22">
        <f>+SUMIF('TOTAL RECURSOS 2021'!$P:$P,CONCATENATE("K024",$A49,1,$G$8),'TOTAL RECURSOS 2021'!$N:$N)</f>
        <v>0</v>
      </c>
      <c r="H49" s="22">
        <f>+SUMIF('TOTAL RECURSOS 2021'!$P:$P,CONCATENATE("O001",$A49,4,$F$8),'TOTAL RECURSOS 2021'!$N:$N)</f>
        <v>0</v>
      </c>
      <c r="I49" s="22">
        <f>+SUMIF('TOTAL RECURSOS 2021'!$P:$P,CONCATENATE("M001",$A49,4,$F$8),'TOTAL RECURSOS 2021'!$N:$N)</f>
        <v>0</v>
      </c>
      <c r="J49" s="22">
        <f>+SUMIF('TOTAL RECURSOS 2021'!$P:$P,CONCATENATE("E006",$A49,4,$F$8),'TOTAL RECURSOS 2021'!$N:$N)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2021'!$P:$P,CONCATENATE("O001",$A50,1,$F$8),'TOTAL RECURSOS 2021'!$N:$N)</f>
        <v>0</v>
      </c>
      <c r="E50" s="22">
        <f>+SUMIF('TOTAL RECURSOS 2021'!$P:$P,CONCATENATE("M001",$A50,1,$F$8),'TOTAL RECURSOS 2021'!$N:$N)</f>
        <v>0</v>
      </c>
      <c r="F50" s="22">
        <f>+SUMIF('TOTAL RECURSOS 2021'!$P:$P,CONCATENATE("E006",$A50,1,$F$8),'TOTAL RECURSOS 2021'!$N:$N)</f>
        <v>0</v>
      </c>
      <c r="G50" s="22">
        <f>+SUMIF('TOTAL RECURSOS 2021'!$P:$P,CONCATENATE("K024",$A50,1,$G$8),'TOTAL RECURSOS 2021'!$N:$N)</f>
        <v>0</v>
      </c>
      <c r="H50" s="22">
        <f>+SUMIF('TOTAL RECURSOS 2021'!$P:$P,CONCATENATE("O001",$A50,4,$F$8),'TOTAL RECURSOS 2021'!$N:$N)</f>
        <v>0</v>
      </c>
      <c r="I50" s="22">
        <f>+SUMIF('TOTAL RECURSOS 2021'!$P:$P,CONCATENATE("M001",$A50,4,$F$8),'TOTAL RECURSOS 2021'!$N:$N)</f>
        <v>0</v>
      </c>
      <c r="J50" s="22">
        <f>+SUMIF('TOTAL RECURSOS 2021'!$P:$P,CONCATENATE("E006",$A50,4,$F$8),'TOTAL RECURSOS 2021'!$N:$N)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2021'!$P:$P,CONCATENATE("O001",$A51,1,$F$8),'TOTAL RECURSOS 2021'!$N:$N)</f>
        <v>0</v>
      </c>
      <c r="E51" s="22">
        <f>+SUMIF('TOTAL RECURSOS 2021'!$P:$P,CONCATENATE("M001",$A51,1,$F$8),'TOTAL RECURSOS 2021'!$N:$N)</f>
        <v>0</v>
      </c>
      <c r="F51" s="22">
        <f>+SUMIF('TOTAL RECURSOS 2021'!$P:$P,CONCATENATE("E006",$A51,1,$F$8),'TOTAL RECURSOS 2021'!$N:$N)</f>
        <v>0</v>
      </c>
      <c r="G51" s="22">
        <f>+SUMIF('TOTAL RECURSOS 2021'!$P:$P,CONCATENATE("K024",$A51,1,$G$8),'TOTAL RECURSOS 2021'!$N:$N)</f>
        <v>0</v>
      </c>
      <c r="H51" s="22">
        <f>+SUMIF('TOTAL RECURSOS 2021'!$P:$P,CONCATENATE("O001",$A51,4,$F$8),'TOTAL RECURSOS 2021'!$N:$N)</f>
        <v>0</v>
      </c>
      <c r="I51" s="22">
        <f>+SUMIF('TOTAL RECURSOS 2021'!$P:$P,CONCATENATE("M001",$A51,4,$F$8),'TOTAL RECURSOS 2021'!$N:$N)</f>
        <v>0</v>
      </c>
      <c r="J51" s="22">
        <f>+SUMIF('TOTAL RECURSOS 2021'!$P:$P,CONCATENATE("E006",$A51,4,$F$8),'TOTAL RECURSOS 2021'!$N:$N)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2021'!$P:$P,CONCATENATE("O001",$A52,1,$F$8),'TOTAL RECURSOS 2021'!$N:$N)</f>
        <v>0</v>
      </c>
      <c r="E52" s="22">
        <f>+SUMIF('TOTAL RECURSOS 2021'!$P:$P,CONCATENATE("M001",$A52,1,$F$8),'TOTAL RECURSOS 2021'!$N:$N)</f>
        <v>0</v>
      </c>
      <c r="F52" s="22">
        <f>+SUMIF('TOTAL RECURSOS 2021'!$P:$P,CONCATENATE("E006",$A52,1,$F$8),'TOTAL RECURSOS 2021'!$N:$N)</f>
        <v>0</v>
      </c>
      <c r="G52" s="22">
        <f>+SUMIF('TOTAL RECURSOS 2021'!$P:$P,CONCATENATE("K024",$A52,1,$G$8),'TOTAL RECURSOS 2021'!$N:$N)</f>
        <v>0</v>
      </c>
      <c r="H52" s="22">
        <f>+SUMIF('TOTAL RECURSOS 2021'!$P:$P,CONCATENATE("O001",$A52,4,$F$8),'TOTAL RECURSOS 2021'!$N:$N)</f>
        <v>0</v>
      </c>
      <c r="I52" s="22">
        <f>+SUMIF('TOTAL RECURSOS 2021'!$P:$P,CONCATENATE("M001",$A52,4,$F$8),'TOTAL RECURSOS 2021'!$N:$N)</f>
        <v>0</v>
      </c>
      <c r="J52" s="22">
        <f>+SUMIF('TOTAL RECURSOS 2021'!$P:$P,CONCATENATE("E006",$A52,4,$F$8),'TOTAL RECURSOS 2021'!$N:$N)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2021'!$P:$P,CONCATENATE("O001",$A53,1,$F$8),'TOTAL RECURSOS 2021'!$N:$N)</f>
        <v>0</v>
      </c>
      <c r="E53" s="22">
        <f>+SUMIF('TOTAL RECURSOS 2021'!$P:$P,CONCATENATE("M001",$A53,1,$F$8),'TOTAL RECURSOS 2021'!$N:$N)</f>
        <v>0</v>
      </c>
      <c r="F53" s="22">
        <f>+SUMIF('TOTAL RECURSOS 2021'!$P:$P,CONCATENATE("E006",$A53,1,$F$8),'TOTAL RECURSOS 2021'!$N:$N)</f>
        <v>0</v>
      </c>
      <c r="G53" s="22">
        <f>+SUMIF('TOTAL RECURSOS 2021'!$P:$P,CONCATENATE("K024",$A53,1,$G$8),'TOTAL RECURSOS 2021'!$N:$N)</f>
        <v>0</v>
      </c>
      <c r="H53" s="22">
        <f>+SUMIF('TOTAL RECURSOS 2021'!$P:$P,CONCATENATE("O001",$A53,4,$F$8),'TOTAL RECURSOS 2021'!$N:$N)</f>
        <v>0</v>
      </c>
      <c r="I53" s="22">
        <f>+SUMIF('TOTAL RECURSOS 2021'!$P:$P,CONCATENATE("M001",$A53,4,$F$8),'TOTAL RECURSOS 2021'!$N:$N)</f>
        <v>0</v>
      </c>
      <c r="J53" s="22">
        <f>+SUMIF('TOTAL RECURSOS 2021'!$P:$P,CONCATENATE("E006",$A53,4,$F$8),'TOTAL RECURSOS 2021'!$N:$N)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2021'!$P:$P,CONCATENATE("O001",$A54,1,$F$8),'TOTAL RECURSOS 2021'!$N:$N)</f>
        <v>0</v>
      </c>
      <c r="E54" s="22">
        <f>+SUMIF('TOTAL RECURSOS 2021'!$P:$P,CONCATENATE("M001",$A54,1,$F$8),'TOTAL RECURSOS 2021'!$N:$N)</f>
        <v>0</v>
      </c>
      <c r="F54" s="22">
        <f>+SUMIF('TOTAL RECURSOS 2021'!$P:$P,CONCATENATE("E006",$A54,1,$F$8),'TOTAL RECURSOS 2021'!$N:$N)</f>
        <v>0</v>
      </c>
      <c r="G54" s="22">
        <f>+SUMIF('TOTAL RECURSOS 2021'!$P:$P,CONCATENATE("K024",$A54,1,$G$8),'TOTAL RECURSOS 2021'!$N:$N)</f>
        <v>0</v>
      </c>
      <c r="H54" s="22">
        <f>+SUMIF('TOTAL RECURSOS 2021'!$P:$P,CONCATENATE("O001",$A54,4,$F$8),'TOTAL RECURSOS 2021'!$N:$N)</f>
        <v>0</v>
      </c>
      <c r="I54" s="22">
        <f>+SUMIF('TOTAL RECURSOS 2021'!$P:$P,CONCATENATE("M001",$A54,4,$F$8),'TOTAL RECURSOS 2021'!$N:$N)</f>
        <v>0</v>
      </c>
      <c r="J54" s="22">
        <f>+SUMIF('TOTAL RECURSOS 2021'!$P:$P,CONCATENATE("E006",$A54,4,$F$8),'TOTAL RECURSOS 2021'!$N:$N)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2021'!$P:$P,CONCATENATE("O001",$A55,1,$F$8),'TOTAL RECURSOS 2021'!$N:$N)</f>
        <v>0</v>
      </c>
      <c r="E55" s="22">
        <f>+SUMIF('TOTAL RECURSOS 2021'!$P:$P,CONCATENATE("M001",$A55,1,$F$8),'TOTAL RECURSOS 2021'!$N:$N)</f>
        <v>0</v>
      </c>
      <c r="F55" s="22">
        <f>+SUMIF('TOTAL RECURSOS 2021'!$P:$P,CONCATENATE("E006",$A55,1,$F$8),'TOTAL RECURSOS 2021'!$N:$N)</f>
        <v>0</v>
      </c>
      <c r="G55" s="22">
        <f>+SUMIF('TOTAL RECURSOS 2021'!$P:$P,CONCATENATE("K024",$A55,1,$G$8),'TOTAL RECURSOS 2021'!$N:$N)</f>
        <v>0</v>
      </c>
      <c r="H55" s="22">
        <f>+SUMIF('TOTAL RECURSOS 2021'!$P:$P,CONCATENATE("O001",$A55,4,$F$8),'TOTAL RECURSOS 2021'!$N:$N)</f>
        <v>0</v>
      </c>
      <c r="I55" s="22">
        <f>+SUMIF('TOTAL RECURSOS 2021'!$P:$P,CONCATENATE("M001",$A55,4,$F$8),'TOTAL RECURSOS 2021'!$N:$N)</f>
        <v>0</v>
      </c>
      <c r="J55" s="22">
        <f>+SUMIF('TOTAL RECURSOS 2021'!$P:$P,CONCATENATE("E006",$A55,4,$F$8),'TOTAL RECURSOS 2021'!$N:$N)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2021'!$P:$P,CONCATENATE("O001",$A56,1,$F$8),'TOTAL RECURSOS 2021'!$N:$N)</f>
        <v>0</v>
      </c>
      <c r="E56" s="22">
        <f>+SUMIF('TOTAL RECURSOS 2021'!$P:$P,CONCATENATE("M001",$A56,1,$F$8),'TOTAL RECURSOS 2021'!$N:$N)</f>
        <v>0</v>
      </c>
      <c r="F56" s="22">
        <f>+SUMIF('TOTAL RECURSOS 2021'!$P:$P,CONCATENATE("E006",$A56,1,$F$8),'TOTAL RECURSOS 2021'!$N:$N)</f>
        <v>0</v>
      </c>
      <c r="G56" s="22">
        <f>+SUMIF('TOTAL RECURSOS 2021'!$P:$P,CONCATENATE("K024",$A56,1,$G$8),'TOTAL RECURSOS 2021'!$N:$N)</f>
        <v>0</v>
      </c>
      <c r="H56" s="22">
        <f>+SUMIF('TOTAL RECURSOS 2021'!$P:$P,CONCATENATE("O001",$A56,4,$F$8),'TOTAL RECURSOS 2021'!$N:$N)</f>
        <v>0</v>
      </c>
      <c r="I56" s="22">
        <f>+SUMIF('TOTAL RECURSOS 2021'!$P:$P,CONCATENATE("M001",$A56,4,$F$8),'TOTAL RECURSOS 2021'!$N:$N)</f>
        <v>0</v>
      </c>
      <c r="J56" s="22">
        <f>+SUMIF('TOTAL RECURSOS 2021'!$P:$P,CONCATENATE("E006",$A56,4,$F$8),'TOTAL RECURSOS 2021'!$N:$N)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18068576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0</v>
      </c>
      <c r="I57" s="18">
        <f t="shared" si="18"/>
        <v>248748</v>
      </c>
      <c r="J57" s="18">
        <f t="shared" si="18"/>
        <v>17819828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1525845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0</v>
      </c>
      <c r="I58" s="20">
        <f t="shared" si="19"/>
        <v>92400</v>
      </c>
      <c r="J58" s="20">
        <f t="shared" si="19"/>
        <v>1433445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380491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15000</v>
      </c>
      <c r="J59" s="22">
        <f t="shared" si="20"/>
        <v>365491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380491</v>
      </c>
      <c r="D60" s="22">
        <f>+SUMIF('TOTAL RECURSOS 2021'!$P:$P,CONCATENATE("O001",$A60,1,$F$8),'TOTAL RECURSOS 2021'!$N:$N)</f>
        <v>0</v>
      </c>
      <c r="E60" s="22">
        <f>+SUMIF('TOTAL RECURSOS 2021'!$P:$P,CONCATENATE("M001",$A60,1,$F$8),'TOTAL RECURSOS 2021'!$N:$N)</f>
        <v>0</v>
      </c>
      <c r="F60" s="22">
        <f>+SUMIF('TOTAL RECURSOS 2021'!$P:$P,CONCATENATE("E006",$A60,1,$F$8),'TOTAL RECURSOS 2021'!$N:$N)</f>
        <v>0</v>
      </c>
      <c r="G60" s="22">
        <f>+SUMIF('TOTAL RECURSOS 2021'!$P:$P,CONCATENATE("K024",$A60,1,$G$8),'TOTAL RECURSOS 2021'!$N:$N)</f>
        <v>0</v>
      </c>
      <c r="H60" s="22">
        <f>+SUMIF('TOTAL RECURSOS 2021'!$P:$P,CONCATENATE("O001",$A60,4,$F$8),'TOTAL RECURSOS 2021'!$N:$N)</f>
        <v>0</v>
      </c>
      <c r="I60" s="22">
        <f>+SUMIF('TOTAL RECURSOS 2021'!$P:$P,CONCATENATE("M001",$A60,4,$F$8),'TOTAL RECURSOS 2021'!$N:$N)</f>
        <v>15000</v>
      </c>
      <c r="J60" s="22">
        <f>+SUMIF('TOTAL RECURSOS 2021'!$P:$P,CONCATENATE("E006",$A60,4,$F$8),'TOTAL RECURSOS 2021'!$N:$N)</f>
        <v>365491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129454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11000</v>
      </c>
      <c r="J61" s="22">
        <f t="shared" si="21"/>
        <v>118454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129454</v>
      </c>
      <c r="D62" s="22">
        <f>+SUMIF('TOTAL RECURSOS 2021'!$P:$P,CONCATENATE("O001",$A62,1,$F$8),'TOTAL RECURSOS 2021'!$N:$N)</f>
        <v>0</v>
      </c>
      <c r="E62" s="22">
        <f>+SUMIF('TOTAL RECURSOS 2021'!$P:$P,CONCATENATE("M001",$A62,1,$F$8),'TOTAL RECURSOS 2021'!$N:$N)</f>
        <v>0</v>
      </c>
      <c r="F62" s="22">
        <f>+SUMIF('TOTAL RECURSOS 2021'!$P:$P,CONCATENATE("E006",$A62,1,$F$8),'TOTAL RECURSOS 2021'!$N:$N)</f>
        <v>0</v>
      </c>
      <c r="G62" s="22">
        <f>+SUMIF('TOTAL RECURSOS 2021'!$P:$P,CONCATENATE("K024",$A62,1,$G$8),'TOTAL RECURSOS 2021'!$N:$N)</f>
        <v>0</v>
      </c>
      <c r="H62" s="22">
        <f>+SUMIF('TOTAL RECURSOS 2021'!$P:$P,CONCATENATE("O001",$A62,4,$F$8),'TOTAL RECURSOS 2021'!$N:$N)</f>
        <v>0</v>
      </c>
      <c r="I62" s="22">
        <f>+SUMIF('TOTAL RECURSOS 2021'!$P:$P,CONCATENATE("M001",$A62,4,$F$8),'TOTAL RECURSOS 2021'!$N:$N)</f>
        <v>11000</v>
      </c>
      <c r="J62" s="22">
        <f>+SUMIF('TOTAL RECURSOS 2021'!$P:$P,CONCATENATE("E006",$A62,4,$F$8),'TOTAL RECURSOS 2021'!$N:$N)</f>
        <v>118454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106000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6000</v>
      </c>
      <c r="J63" s="22">
        <f t="shared" si="22"/>
        <v>100000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106000</v>
      </c>
      <c r="D64" s="22">
        <f>+SUMIF('TOTAL RECURSOS 2021'!$P:$P,CONCATENATE("O001",$A64,1,$F$8),'TOTAL RECURSOS 2021'!$N:$N)</f>
        <v>0</v>
      </c>
      <c r="E64" s="22">
        <f>+SUMIF('TOTAL RECURSOS 2021'!$P:$P,CONCATENATE("M001",$A64,1,$F$8),'TOTAL RECURSOS 2021'!$N:$N)</f>
        <v>0</v>
      </c>
      <c r="F64" s="22">
        <f>+SUMIF('TOTAL RECURSOS 2021'!$P:$P,CONCATENATE("E006",$A64,1,$F$8),'TOTAL RECURSOS 2021'!$N:$N)</f>
        <v>0</v>
      </c>
      <c r="G64" s="22">
        <f>+SUMIF('TOTAL RECURSOS 2021'!$P:$P,CONCATENATE("K024",$A64,1,$G$8),'TOTAL RECURSOS 2021'!$N:$N)</f>
        <v>0</v>
      </c>
      <c r="H64" s="22">
        <f>+SUMIF('TOTAL RECURSOS 2021'!$P:$P,CONCATENATE("O001",$A64,4,$F$8),'TOTAL RECURSOS 2021'!$N:$N)</f>
        <v>0</v>
      </c>
      <c r="I64" s="22">
        <f>+SUMIF('TOTAL RECURSOS 2021'!$P:$P,CONCATENATE("M001",$A64,4,$F$8),'TOTAL RECURSOS 2021'!$N:$N)</f>
        <v>6000</v>
      </c>
      <c r="J64" s="22">
        <f>+SUMIF('TOTAL RECURSOS 2021'!$P:$P,CONCATENATE("E006",$A64,4,$F$8),'TOTAL RECURSOS 2021'!$N:$N)</f>
        <v>100000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755400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750000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55400</v>
      </c>
      <c r="D66" s="22">
        <f>+SUMIF('TOTAL RECURSOS 2021'!$P:$P,CONCATENATE("O001",$A66,1,$F$8),'TOTAL RECURSOS 2021'!$N:$N)</f>
        <v>0</v>
      </c>
      <c r="E66" s="22">
        <f>+SUMIF('TOTAL RECURSOS 2021'!$P:$P,CONCATENATE("M001",$A66,1,$F$8),'TOTAL RECURSOS 2021'!$N:$N)</f>
        <v>0</v>
      </c>
      <c r="F66" s="22">
        <f>+SUMIF('TOTAL RECURSOS 2021'!$P:$P,CONCATENATE("E006",$A66,1,$F$8),'TOTAL RECURSOS 2021'!$N:$N)</f>
        <v>0</v>
      </c>
      <c r="G66" s="22">
        <f>+SUMIF('TOTAL RECURSOS 2021'!$P:$P,CONCATENATE("K024",$A66,1,$G$8),'TOTAL RECURSOS 2021'!$N:$N)</f>
        <v>0</v>
      </c>
      <c r="H66" s="22">
        <f>+SUMIF('TOTAL RECURSOS 2021'!$P:$P,CONCATENATE("O001",$A66,4,$F$8),'TOTAL RECURSOS 2021'!$N:$N)</f>
        <v>0</v>
      </c>
      <c r="I66" s="22">
        <f>+SUMIF('TOTAL RECURSOS 2021'!$P:$P,CONCATENATE("M001",$A66,4,$F$8),'TOTAL RECURSOS 2021'!$N:$N)</f>
        <v>5400</v>
      </c>
      <c r="J66" s="22">
        <f>+SUMIF('TOTAL RECURSOS 2021'!$P:$P,CONCATENATE("E006",$A66,4,$F$8),'TOTAL RECURSOS 2021'!$N:$N)</f>
        <v>50000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700000</v>
      </c>
      <c r="D67" s="22">
        <f>+SUMIF('TOTAL RECURSOS 2021'!$P:$P,CONCATENATE("O001",$A67,1,$F$8),'TOTAL RECURSOS 2021'!$N:$N)</f>
        <v>0</v>
      </c>
      <c r="E67" s="22">
        <f>+SUMIF('TOTAL RECURSOS 2021'!$P:$P,CONCATENATE("M001",$A67,1,$F$8),'TOTAL RECURSOS 2021'!$N:$N)</f>
        <v>0</v>
      </c>
      <c r="F67" s="22">
        <f>+SUMIF('TOTAL RECURSOS 2021'!$P:$P,CONCATENATE("E006",$A67,1,$F$8),'TOTAL RECURSOS 2021'!$N:$N)</f>
        <v>0</v>
      </c>
      <c r="G67" s="22">
        <f>+SUMIF('TOTAL RECURSOS 2021'!$P:$P,CONCATENATE("K024",$A67,1,$G$8),'TOTAL RECURSOS 2021'!$N:$N)</f>
        <v>0</v>
      </c>
      <c r="H67" s="22">
        <f>+SUMIF('TOTAL RECURSOS 2021'!$P:$P,CONCATENATE("O001",$A67,4,$F$8),'TOTAL RECURSOS 2021'!$N:$N)</f>
        <v>0</v>
      </c>
      <c r="I67" s="22">
        <f>+SUMIF('TOTAL RECURSOS 2021'!$P:$P,CONCATENATE("M001",$A67,4,$F$8),'TOTAL RECURSOS 2021'!$N:$N)</f>
        <v>0</v>
      </c>
      <c r="J67" s="22">
        <f>+SUMIF('TOTAL RECURSOS 2021'!$P:$P,CONCATENATE("E006",$A67,4,$F$8),'TOTAL RECURSOS 2021'!$N:$N)</f>
        <v>700000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154500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55000</v>
      </c>
      <c r="J68" s="22">
        <f t="shared" si="24"/>
        <v>99500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154500</v>
      </c>
      <c r="D69" s="22">
        <f>+SUMIF('TOTAL RECURSOS 2021'!$P:$P,CONCATENATE("O001",$A69,1,$F$8),'TOTAL RECURSOS 2021'!$N:$N)</f>
        <v>0</v>
      </c>
      <c r="E69" s="22">
        <f>+SUMIF('TOTAL RECURSOS 2021'!$P:$P,CONCATENATE("M001",$A69,1,$F$8),'TOTAL RECURSOS 2021'!$N:$N)</f>
        <v>0</v>
      </c>
      <c r="F69" s="22">
        <f>+SUMIF('TOTAL RECURSOS 2021'!$P:$P,CONCATENATE("E006",$A69,1,$F$8),'TOTAL RECURSOS 2021'!$N:$N)</f>
        <v>0</v>
      </c>
      <c r="G69" s="22">
        <f>+SUMIF('TOTAL RECURSOS 2021'!$P:$P,CONCATENATE("K024",$A69,1,$G$8),'TOTAL RECURSOS 2021'!$N:$N)</f>
        <v>0</v>
      </c>
      <c r="H69" s="22">
        <f>+SUMIF('TOTAL RECURSOS 2021'!$P:$P,CONCATENATE("O001",$A69,4,$F$8),'TOTAL RECURSOS 2021'!$N:$N)</f>
        <v>0</v>
      </c>
      <c r="I69" s="22">
        <f>+SUMIF('TOTAL RECURSOS 2021'!$P:$P,CONCATENATE("M001",$A69,4,$F$8),'TOTAL RECURSOS 2021'!$N:$N)</f>
        <v>55000</v>
      </c>
      <c r="J69" s="22">
        <f>+SUMIF('TOTAL RECURSOS 2021'!$P:$P,CONCATENATE("E006",$A69,4,$F$8),'TOTAL RECURSOS 2021'!$N:$N)</f>
        <v>99500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753432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0</v>
      </c>
      <c r="I70" s="20">
        <f t="shared" si="25"/>
        <v>42348</v>
      </c>
      <c r="J70" s="20">
        <f t="shared" si="25"/>
        <v>711084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721084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40000</v>
      </c>
      <c r="J71" s="22">
        <f t="shared" si="26"/>
        <v>681084</v>
      </c>
    </row>
    <row r="72" spans="1:10" ht="17.100000000000001" customHeight="1" x14ac:dyDescent="0.25">
      <c r="A72" s="28">
        <v>22103</v>
      </c>
      <c r="B72" s="29" t="s">
        <v>470</v>
      </c>
      <c r="C72" s="22">
        <f>+SUM(D72:J72)</f>
        <v>0</v>
      </c>
      <c r="D72" s="22">
        <f>+SUMIF('TOTAL RECURSOS 2021'!$P:$P,CONCATENATE("O001",$A72,1,$F$8),'TOTAL RECURSOS 2021'!$N:$N)</f>
        <v>0</v>
      </c>
      <c r="E72" s="22">
        <f>+SUMIF('TOTAL RECURSOS 2021'!$P:$P,CONCATENATE("M001",$A72,1,$F$8),'TOTAL RECURSOS 2021'!$N:$N)</f>
        <v>0</v>
      </c>
      <c r="F72" s="22">
        <f>+SUMIF('TOTAL RECURSOS 2021'!$P:$P,CONCATENATE("E006",$A72,1,$F$8),'TOTAL RECURSOS 2021'!$N:$N)</f>
        <v>0</v>
      </c>
      <c r="G72" s="22">
        <f>+SUMIF('TOTAL RECURSOS 2021'!$P:$P,CONCATENATE("K024",$A72,1,$G$8),'TOTAL RECURSOS 2021'!$N:$N)</f>
        <v>0</v>
      </c>
      <c r="H72" s="22">
        <f>+SUMIF('TOTAL RECURSOS 2021'!$P:$P,CONCATENATE("O001",$A72,4,$F$8),'TOTAL RECURSOS 2021'!$N:$N)</f>
        <v>0</v>
      </c>
      <c r="I72" s="22">
        <f>+SUMIF('TOTAL RECURSOS 2021'!$P:$P,CONCATENATE("M001",$A72,4,$F$8),'TOTAL RECURSOS 2021'!$N:$N)</f>
        <v>0</v>
      </c>
      <c r="J72" s="22">
        <f>+SUMIF('TOTAL RECURSOS 2021'!$P:$P,CONCATENATE("E006",$A72,4,$F$8),'TOTAL RECURSOS 2021'!$N:$N)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201156</v>
      </c>
      <c r="D73" s="22">
        <f>+SUMIF('TOTAL RECURSOS 2021'!$P:$P,CONCATENATE("O001",$A73,1,$F$8),'TOTAL RECURSOS 2021'!$N:$N)</f>
        <v>0</v>
      </c>
      <c r="E73" s="22">
        <f>+SUMIF('TOTAL RECURSOS 2021'!$P:$P,CONCATENATE("M001",$A73,1,$F$8),'TOTAL RECURSOS 2021'!$N:$N)</f>
        <v>0</v>
      </c>
      <c r="F73" s="22">
        <f>+SUMIF('TOTAL RECURSOS 2021'!$P:$P,CONCATENATE("E006",$A73,1,$F$8),'TOTAL RECURSOS 2021'!$N:$N)</f>
        <v>0</v>
      </c>
      <c r="G73" s="22">
        <f>+SUMIF('TOTAL RECURSOS 2021'!$P:$P,CONCATENATE("K024",$A73,1,$G$8),'TOTAL RECURSOS 2021'!$N:$N)</f>
        <v>0</v>
      </c>
      <c r="H73" s="22">
        <f>+SUMIF('TOTAL RECURSOS 2021'!$P:$P,CONCATENATE("O001",$A73,4,$F$8),'TOTAL RECURSOS 2021'!$N:$N)</f>
        <v>0</v>
      </c>
      <c r="I73" s="22">
        <f>+SUMIF('TOTAL RECURSOS 2021'!$P:$P,CONCATENATE("M001",$A73,4,$F$8),'TOTAL RECURSOS 2021'!$N:$N)</f>
        <v>40000</v>
      </c>
      <c r="J73" s="22">
        <f>+SUMIF('TOTAL RECURSOS 2021'!$P:$P,CONCATENATE("E006",$A73,4,$F$8),'TOTAL RECURSOS 2021'!$N:$N)</f>
        <v>161156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519928</v>
      </c>
      <c r="D74" s="22">
        <f>+SUMIF('TOTAL RECURSOS 2021'!$P:$P,CONCATENATE("O001",$A74,1,$F$8),'TOTAL RECURSOS 2021'!$N:$N)</f>
        <v>0</v>
      </c>
      <c r="E74" s="22">
        <f>+SUMIF('TOTAL RECURSOS 2021'!$P:$P,CONCATENATE("M001",$A74,1,$F$8),'TOTAL RECURSOS 2021'!$N:$N)</f>
        <v>0</v>
      </c>
      <c r="F74" s="22">
        <f>+SUMIF('TOTAL RECURSOS 2021'!$P:$P,CONCATENATE("E006",$A74,1,$F$8),'TOTAL RECURSOS 2021'!$N:$N)</f>
        <v>0</v>
      </c>
      <c r="G74" s="22">
        <f>+SUMIF('TOTAL RECURSOS 2021'!$P:$P,CONCATENATE("K024",$A74,1,$G$8),'TOTAL RECURSOS 2021'!$N:$N)</f>
        <v>0</v>
      </c>
      <c r="H74" s="22">
        <f>+SUMIF('TOTAL RECURSOS 2021'!$P:$P,CONCATENATE("O001",$A74,4,$F$8),'TOTAL RECURSOS 2021'!$N:$N)</f>
        <v>0</v>
      </c>
      <c r="I74" s="22">
        <f>+SUMIF('TOTAL RECURSOS 2021'!$P:$P,CONCATENATE("M001",$A74,4,$F$8),'TOTAL RECURSOS 2021'!$N:$N)</f>
        <v>0</v>
      </c>
      <c r="J74" s="22">
        <f>+SUMIF('TOTAL RECURSOS 2021'!$P:$P,CONCATENATE("E006",$A74,4,$F$8),'TOTAL RECURSOS 2021'!$N:$N)</f>
        <v>519928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32348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2348</v>
      </c>
      <c r="J75" s="22">
        <f t="shared" si="27"/>
        <v>30000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32348</v>
      </c>
      <c r="D76" s="22">
        <f>+SUMIF('TOTAL RECURSOS 2021'!$P:$P,CONCATENATE("O001",$A76,1,$F$8),'TOTAL RECURSOS 2021'!$N:$N)</f>
        <v>0</v>
      </c>
      <c r="E76" s="22">
        <f>+SUMIF('TOTAL RECURSOS 2021'!$P:$P,CONCATENATE("M001",$A76,1,$F$8),'TOTAL RECURSOS 2021'!$N:$N)</f>
        <v>0</v>
      </c>
      <c r="F76" s="22">
        <f>+SUMIF('TOTAL RECURSOS 2021'!$P:$P,CONCATENATE("E006",$A76,1,$F$8),'TOTAL RECURSOS 2021'!$N:$N)</f>
        <v>0</v>
      </c>
      <c r="G76" s="22">
        <f>+SUMIF('TOTAL RECURSOS 2021'!$P:$P,CONCATENATE("K024",$A76,1,$G$8),'TOTAL RECURSOS 2021'!$N:$N)</f>
        <v>0</v>
      </c>
      <c r="H76" s="22">
        <f>+SUMIF('TOTAL RECURSOS 2021'!$P:$P,CONCATENATE("O001",$A76,4,$F$8),'TOTAL RECURSOS 2021'!$N:$N)</f>
        <v>0</v>
      </c>
      <c r="I76" s="22">
        <f>+SUMIF('TOTAL RECURSOS 2021'!$P:$P,CONCATENATE("M001",$A76,4,$F$8),'TOTAL RECURSOS 2021'!$N:$N)</f>
        <v>2348</v>
      </c>
      <c r="J76" s="22">
        <f>+SUMIF('TOTAL RECURSOS 2021'!$P:$P,CONCATENATE("E006",$A76,4,$F$8),'TOTAL RECURSOS 2021'!$N:$N)</f>
        <v>30000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4963400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0</v>
      </c>
      <c r="I77" s="20">
        <f t="shared" si="28"/>
        <v>5000</v>
      </c>
      <c r="J77" s="20">
        <f t="shared" si="28"/>
        <v>4958400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0</v>
      </c>
      <c r="D79" s="22">
        <f>+SUMIF('TOTAL RECURSOS 2021'!$P:$P,CONCATENATE("O001",$A79,1,$F$8),'TOTAL RECURSOS 2021'!$N:$N)</f>
        <v>0</v>
      </c>
      <c r="E79" s="22">
        <f>+SUMIF('TOTAL RECURSOS 2021'!$P:$P,CONCATENATE("M001",$A79,1,$F$8),'TOTAL RECURSOS 2021'!$N:$N)</f>
        <v>0</v>
      </c>
      <c r="F79" s="22">
        <f>+SUMIF('TOTAL RECURSOS 2021'!$P:$P,CONCATENATE("E006",$A79,1,$F$8),'TOTAL RECURSOS 2021'!$N:$N)</f>
        <v>0</v>
      </c>
      <c r="G79" s="22">
        <f>+SUMIF('TOTAL RECURSOS 2021'!$P:$P,CONCATENATE("K024",$A79,1,$G$8),'TOTAL RECURSOS 2021'!$N:$N)</f>
        <v>0</v>
      </c>
      <c r="H79" s="22">
        <f>+SUMIF('TOTAL RECURSOS 2021'!$P:$P,CONCATENATE("O001",$A79,4,$F$8),'TOTAL RECURSOS 2021'!$N:$N)</f>
        <v>0</v>
      </c>
      <c r="I79" s="22">
        <f>+SUMIF('TOTAL RECURSOS 2021'!$P:$P,CONCATENATE("M001",$A79,4,$F$8),'TOTAL RECURSOS 2021'!$N:$N)</f>
        <v>0</v>
      </c>
      <c r="J79" s="22">
        <f>+SUMIF('TOTAL RECURSOS 2021'!$P:$P,CONCATENATE("E006",$A79,4,$F$8),'TOTAL RECURSOS 2021'!$N:$N)</f>
        <v>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10000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10000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10000</v>
      </c>
      <c r="D81" s="22">
        <f>+SUMIF('TOTAL RECURSOS 2021'!$P:$P,CONCATENATE("O001",$A81,1,$F$8),'TOTAL RECURSOS 2021'!$N:$N)</f>
        <v>0</v>
      </c>
      <c r="E81" s="22">
        <f>+SUMIF('TOTAL RECURSOS 2021'!$P:$P,CONCATENATE("M001",$A81,1,$F$8),'TOTAL RECURSOS 2021'!$N:$N)</f>
        <v>0</v>
      </c>
      <c r="F81" s="22">
        <f>+SUMIF('TOTAL RECURSOS 2021'!$P:$P,CONCATENATE("E006",$A81,1,$F$8),'TOTAL RECURSOS 2021'!$N:$N)</f>
        <v>0</v>
      </c>
      <c r="G81" s="22">
        <f>+SUMIF('TOTAL RECURSOS 2021'!$P:$P,CONCATENATE("K024",$A81,1,$G$8),'TOTAL RECURSOS 2021'!$N:$N)</f>
        <v>0</v>
      </c>
      <c r="H81" s="22">
        <f>+SUMIF('TOTAL RECURSOS 2021'!$P:$P,CONCATENATE("O001",$A81,4,$F$8),'TOTAL RECURSOS 2021'!$N:$N)</f>
        <v>0</v>
      </c>
      <c r="I81" s="22">
        <f>+SUMIF('TOTAL RECURSOS 2021'!$P:$P,CONCATENATE("M001",$A81,4,$F$8),'TOTAL RECURSOS 2021'!$N:$N)</f>
        <v>0</v>
      </c>
      <c r="J81" s="22">
        <f>+SUMIF('TOTAL RECURSOS 2021'!$P:$P,CONCATENATE("E006",$A81,4,$F$8),'TOTAL RECURSOS 2021'!$N:$N)</f>
        <v>10000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11000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1000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11000</v>
      </c>
      <c r="D83" s="22">
        <f>+SUMIF('TOTAL RECURSOS 2021'!$P:$P,CONCATENATE("O001",$A83,1,$F$8),'TOTAL RECURSOS 2021'!$N:$N)</f>
        <v>0</v>
      </c>
      <c r="E83" s="22">
        <f>+SUMIF('TOTAL RECURSOS 2021'!$P:$P,CONCATENATE("M001",$A83,1,$F$8),'TOTAL RECURSOS 2021'!$N:$N)</f>
        <v>0</v>
      </c>
      <c r="F83" s="22">
        <f>+SUMIF('TOTAL RECURSOS 2021'!$P:$P,CONCATENATE("E006",$A83,1,$F$8),'TOTAL RECURSOS 2021'!$N:$N)</f>
        <v>0</v>
      </c>
      <c r="G83" s="22">
        <f>+SUMIF('TOTAL RECURSOS 2021'!$P:$P,CONCATENATE("K024",$A83,1,$G$8),'TOTAL RECURSOS 2021'!$N:$N)</f>
        <v>0</v>
      </c>
      <c r="H83" s="22">
        <f>+SUMIF('TOTAL RECURSOS 2021'!$P:$P,CONCATENATE("O001",$A83,4,$F$8),'TOTAL RECURSOS 2021'!$N:$N)</f>
        <v>0</v>
      </c>
      <c r="I83" s="22">
        <f>+SUMIF('TOTAL RECURSOS 2021'!$P:$P,CONCATENATE("M001",$A83,4,$F$8),'TOTAL RECURSOS 2021'!$N:$N)</f>
        <v>1000</v>
      </c>
      <c r="J83" s="22">
        <f>+SUMIF('TOTAL RECURSOS 2021'!$P:$P,CONCATENATE("E006",$A83,4,$F$8),'TOTAL RECURSOS 2021'!$N:$N)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10000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10000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10000</v>
      </c>
      <c r="D85" s="22">
        <f>+SUMIF('TOTAL RECURSOS 2021'!$P:$P,CONCATENATE("O001",$A85,1,$F$8),'TOTAL RECURSOS 2021'!$N:$N)</f>
        <v>0</v>
      </c>
      <c r="E85" s="22">
        <f>+SUMIF('TOTAL RECURSOS 2021'!$P:$P,CONCATENATE("M001",$A85,1,$F$8),'TOTAL RECURSOS 2021'!$N:$N)</f>
        <v>0</v>
      </c>
      <c r="F85" s="22">
        <f>+SUMIF('TOTAL RECURSOS 2021'!$P:$P,CONCATENATE("E006",$A85,1,$F$8),'TOTAL RECURSOS 2021'!$N:$N)</f>
        <v>0</v>
      </c>
      <c r="G85" s="22">
        <f>+SUMIF('TOTAL RECURSOS 2021'!$P:$P,CONCATENATE("K024",$A85,1,$G$8),'TOTAL RECURSOS 2021'!$N:$N)</f>
        <v>0</v>
      </c>
      <c r="H85" s="22">
        <f>+SUMIF('TOTAL RECURSOS 2021'!$P:$P,CONCATENATE("O001",$A85,4,$F$8),'TOTAL RECURSOS 2021'!$N:$N)</f>
        <v>0</v>
      </c>
      <c r="I85" s="22">
        <f>+SUMIF('TOTAL RECURSOS 2021'!$P:$P,CONCATENATE("M001",$A85,4,$F$8),'TOTAL RECURSOS 2021'!$N:$N)</f>
        <v>0</v>
      </c>
      <c r="J85" s="22">
        <f>+SUMIF('TOTAL RECURSOS 2021'!$P:$P,CONCATENATE("E006",$A85,4,$F$8),'TOTAL RECURSOS 2021'!$N:$N)</f>
        <v>10000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10000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10000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10000</v>
      </c>
      <c r="D87" s="22">
        <f>+SUMIF('TOTAL RECURSOS 2021'!$P:$P,CONCATENATE("O001",$A87,1,$F$8),'TOTAL RECURSOS 2021'!$N:$N)</f>
        <v>0</v>
      </c>
      <c r="E87" s="22">
        <f>+SUMIF('TOTAL RECURSOS 2021'!$P:$P,CONCATENATE("M001",$A87,1,$F$8),'TOTAL RECURSOS 2021'!$N:$N)</f>
        <v>0</v>
      </c>
      <c r="F87" s="22">
        <f>+SUMIF('TOTAL RECURSOS 2021'!$P:$P,CONCATENATE("E006",$A87,1,$F$8),'TOTAL RECURSOS 2021'!$N:$N)</f>
        <v>0</v>
      </c>
      <c r="G87" s="22">
        <f>+SUMIF('TOTAL RECURSOS 2021'!$P:$P,CONCATENATE("K024",$A87,1,$G$8),'TOTAL RECURSOS 2021'!$N:$N)</f>
        <v>0</v>
      </c>
      <c r="H87" s="22">
        <f>+SUMIF('TOTAL RECURSOS 2021'!$P:$P,CONCATENATE("O001",$A87,4,$F$8),'TOTAL RECURSOS 2021'!$N:$N)</f>
        <v>0</v>
      </c>
      <c r="I87" s="22">
        <f>+SUMIF('TOTAL RECURSOS 2021'!$P:$P,CONCATENATE("M001",$A87,4,$F$8),'TOTAL RECURSOS 2021'!$N:$N)</f>
        <v>0</v>
      </c>
      <c r="J87" s="22">
        <f>+SUMIF('TOTAL RECURSOS 2021'!$P:$P,CONCATENATE("E006",$A87,4,$F$8),'TOTAL RECURSOS 2021'!$N:$N)</f>
        <v>10000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3533000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0</v>
      </c>
      <c r="I88" s="22">
        <f t="shared" si="34"/>
        <v>3000</v>
      </c>
      <c r="J88" s="22">
        <f t="shared" si="34"/>
        <v>3530000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3533000</v>
      </c>
      <c r="D89" s="22">
        <f>+SUMIF('TOTAL RECURSOS 2021'!$P:$P,CONCATENATE("O001",$A89,1,$F$8),'TOTAL RECURSOS 2021'!$N:$N)</f>
        <v>0</v>
      </c>
      <c r="E89" s="22">
        <f>+SUMIF('TOTAL RECURSOS 2021'!$P:$P,CONCATENATE("M001",$A89,1,$F$8),'TOTAL RECURSOS 2021'!$N:$N)</f>
        <v>0</v>
      </c>
      <c r="F89" s="22">
        <f>+SUMIF('TOTAL RECURSOS 2021'!$P:$P,CONCATENATE("E006",$A89,1,$F$8),'TOTAL RECURSOS 2021'!$N:$N)</f>
        <v>0</v>
      </c>
      <c r="G89" s="22">
        <f>+SUMIF('TOTAL RECURSOS 2021'!$P:$P,CONCATENATE("K024",$A89,1,$G$8),'TOTAL RECURSOS 2021'!$N:$N)</f>
        <v>0</v>
      </c>
      <c r="H89" s="22">
        <f>+SUMIF('TOTAL RECURSOS 2021'!$P:$P,CONCATENATE("O001",$A89,4,$F$8),'TOTAL RECURSOS 2021'!$N:$N)</f>
        <v>0</v>
      </c>
      <c r="I89" s="22">
        <f>+SUMIF('TOTAL RECURSOS 2021'!$P:$P,CONCATENATE("M001",$A89,4,$F$8),'TOTAL RECURSOS 2021'!$N:$N)</f>
        <v>3000</v>
      </c>
      <c r="J89" s="22">
        <f>+SUMIF('TOTAL RECURSOS 2021'!$P:$P,CONCATENATE("E006",$A89,4,$F$8),'TOTAL RECURSOS 2021'!$N:$N)</f>
        <v>3530000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943000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943000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943000</v>
      </c>
      <c r="D91" s="22">
        <f>+SUMIF('TOTAL RECURSOS 2021'!$P:$P,CONCATENATE("O001",$A91,1,$F$8),'TOTAL RECURSOS 2021'!$N:$N)</f>
        <v>0</v>
      </c>
      <c r="E91" s="22">
        <f>+SUMIF('TOTAL RECURSOS 2021'!$P:$P,CONCATENATE("M001",$A91,1,$F$8),'TOTAL RECURSOS 2021'!$N:$N)</f>
        <v>0</v>
      </c>
      <c r="F91" s="22">
        <f>+SUMIF('TOTAL RECURSOS 2021'!$P:$P,CONCATENATE("E006",$A91,1,$F$8),'TOTAL RECURSOS 2021'!$N:$N)</f>
        <v>0</v>
      </c>
      <c r="G91" s="22">
        <f>+SUMIF('TOTAL RECURSOS 2021'!$P:$P,CONCATENATE("K024",$A91,1,$G$8),'TOTAL RECURSOS 2021'!$N:$N)</f>
        <v>0</v>
      </c>
      <c r="H91" s="22">
        <f>+SUMIF('TOTAL RECURSOS 2021'!$P:$P,CONCATENATE("O001",$A91,4,$F$8),'TOTAL RECURSOS 2021'!$N:$N)</f>
        <v>0</v>
      </c>
      <c r="I91" s="22">
        <f>+SUMIF('TOTAL RECURSOS 2021'!$P:$P,CONCATENATE("M001",$A91,4,$F$8),'TOTAL RECURSOS 2021'!$N:$N)</f>
        <v>0</v>
      </c>
      <c r="J91" s="22">
        <f>+SUMIF('TOTAL RECURSOS 2021'!$P:$P,CONCATENATE("E006",$A91,4,$F$8),'TOTAL RECURSOS 2021'!$N:$N)</f>
        <v>943000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145400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145400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145400</v>
      </c>
      <c r="D93" s="22">
        <f>+SUMIF('TOTAL RECURSOS 2021'!$P:$P,CONCATENATE("O001",$A93,1,$F$8),'TOTAL RECURSOS 2021'!$N:$N)</f>
        <v>0</v>
      </c>
      <c r="E93" s="22">
        <f>+SUMIF('TOTAL RECURSOS 2021'!$P:$P,CONCATENATE("M001",$A93,1,$F$8),'TOTAL RECURSOS 2021'!$N:$N)</f>
        <v>0</v>
      </c>
      <c r="F93" s="22">
        <f>+SUMIF('TOTAL RECURSOS 2021'!$P:$P,CONCATENATE("E006",$A93,1,$F$8),'TOTAL RECURSOS 2021'!$N:$N)</f>
        <v>0</v>
      </c>
      <c r="G93" s="22">
        <f>+SUMIF('TOTAL RECURSOS 2021'!$P:$P,CONCATENATE("K024",$A93,1,$G$8),'TOTAL RECURSOS 2021'!$N:$N)</f>
        <v>0</v>
      </c>
      <c r="H93" s="22">
        <f>+SUMIF('TOTAL RECURSOS 2021'!$P:$P,CONCATENATE("O001",$A93,4,$F$8),'TOTAL RECURSOS 2021'!$N:$N)</f>
        <v>0</v>
      </c>
      <c r="I93" s="22">
        <f>+SUMIF('TOTAL RECURSOS 2021'!$P:$P,CONCATENATE("M001",$A93,4,$F$8),'TOTAL RECURSOS 2021'!$N:$N)</f>
        <v>0</v>
      </c>
      <c r="J93" s="22">
        <f>+SUMIF('TOTAL RECURSOS 2021'!$P:$P,CONCATENATE("E006",$A93,4,$F$8),'TOTAL RECURSOS 2021'!$N:$N)</f>
        <v>145400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301000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1000</v>
      </c>
      <c r="J94" s="22">
        <f t="shared" si="37"/>
        <v>300000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301000</v>
      </c>
      <c r="D95" s="22">
        <f>+SUMIF('TOTAL RECURSOS 2021'!$P:$P,CONCATENATE("O001",$A95,1,$F$8),'TOTAL RECURSOS 2021'!$N:$N)</f>
        <v>0</v>
      </c>
      <c r="E95" s="22">
        <f>+SUMIF('TOTAL RECURSOS 2021'!$P:$P,CONCATENATE("M001",$A95,1,$F$8),'TOTAL RECURSOS 2021'!$N:$N)</f>
        <v>0</v>
      </c>
      <c r="F95" s="22">
        <f>+SUMIF('TOTAL RECURSOS 2021'!$P:$P,CONCATENATE("E006",$A95,1,$F$8),'TOTAL RECURSOS 2021'!$N:$N)</f>
        <v>0</v>
      </c>
      <c r="G95" s="22">
        <f>+SUMIF('TOTAL RECURSOS 2021'!$P:$P,CONCATENATE("K024",$A95,1,$G$8),'TOTAL RECURSOS 2021'!$N:$N)</f>
        <v>0</v>
      </c>
      <c r="H95" s="22">
        <f>+SUMIF('TOTAL RECURSOS 2021'!$P:$P,CONCATENATE("O001",$A95,4,$F$8),'TOTAL RECURSOS 2021'!$N:$N)</f>
        <v>0</v>
      </c>
      <c r="I95" s="22">
        <f>+SUMIF('TOTAL RECURSOS 2021'!$P:$P,CONCATENATE("M001",$A95,4,$F$8),'TOTAL RECURSOS 2021'!$N:$N)</f>
        <v>1000</v>
      </c>
      <c r="J95" s="22">
        <f>+SUMIF('TOTAL RECURSOS 2021'!$P:$P,CONCATENATE("E006",$A95,4,$F$8),'TOTAL RECURSOS 2021'!$N:$N)</f>
        <v>300000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4698899</v>
      </c>
      <c r="D96" s="20">
        <f t="shared" si="38"/>
        <v>0</v>
      </c>
      <c r="E96" s="20">
        <f t="shared" si="38"/>
        <v>0</v>
      </c>
      <c r="F96" s="20">
        <f t="shared" si="38"/>
        <v>0</v>
      </c>
      <c r="G96" s="20">
        <f t="shared" si="38"/>
        <v>0</v>
      </c>
      <c r="H96" s="20">
        <f t="shared" si="38"/>
        <v>0</v>
      </c>
      <c r="I96" s="20">
        <f t="shared" si="38"/>
        <v>100000</v>
      </c>
      <c r="J96" s="20">
        <f t="shared" si="38"/>
        <v>4598899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178500</v>
      </c>
      <c r="D97" s="22">
        <f t="shared" si="39"/>
        <v>0</v>
      </c>
      <c r="E97" s="22">
        <f t="shared" si="39"/>
        <v>0</v>
      </c>
      <c r="F97" s="22">
        <f t="shared" si="39"/>
        <v>0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178500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178500</v>
      </c>
      <c r="D98" s="22">
        <f>+SUMIF('TOTAL RECURSOS 2021'!$P:$P,CONCATENATE("O001",$A98,1,$F$8),'TOTAL RECURSOS 2021'!$N:$N)</f>
        <v>0</v>
      </c>
      <c r="E98" s="22">
        <f>+SUMIF('TOTAL RECURSOS 2021'!$P:$P,CONCATENATE("M001",$A98,1,$F$8),'TOTAL RECURSOS 2021'!$N:$N)</f>
        <v>0</v>
      </c>
      <c r="F98" s="22">
        <f>+SUMIF('TOTAL RECURSOS 2021'!$P:$P,CONCATENATE("E006",$A98,1,$F$8),'TOTAL RECURSOS 2021'!$N:$N)</f>
        <v>0</v>
      </c>
      <c r="G98" s="22">
        <f>+SUMIF('TOTAL RECURSOS 2021'!$P:$P,CONCATENATE("K024",$A98,1,$G$8),'TOTAL RECURSOS 2021'!$N:$N)</f>
        <v>0</v>
      </c>
      <c r="H98" s="22">
        <f>+SUMIF('TOTAL RECURSOS 2021'!$P:$P,CONCATENATE("O001",$A98,4,$F$8),'TOTAL RECURSOS 2021'!$N:$N)</f>
        <v>0</v>
      </c>
      <c r="I98" s="22">
        <f>+SUMIF('TOTAL RECURSOS 2021'!$P:$P,CONCATENATE("M001",$A98,4,$F$8),'TOTAL RECURSOS 2021'!$N:$N)</f>
        <v>0</v>
      </c>
      <c r="J98" s="22">
        <f>+SUMIF('TOTAL RECURSOS 2021'!$P:$P,CONCATENATE("E006",$A98,4,$F$8),'TOTAL RECURSOS 2021'!$N:$N)</f>
        <v>178500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50000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50000</v>
      </c>
      <c r="J99" s="22">
        <f t="shared" si="40"/>
        <v>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50000</v>
      </c>
      <c r="D100" s="22">
        <f>+SUMIF('TOTAL RECURSOS 2021'!$P:$P,CONCATENATE("O001",$A100,1,$F$8),'TOTAL RECURSOS 2021'!$N:$N)</f>
        <v>0</v>
      </c>
      <c r="E100" s="22">
        <f>+SUMIF('TOTAL RECURSOS 2021'!$P:$P,CONCATENATE("M001",$A100,1,$F$8),'TOTAL RECURSOS 2021'!$N:$N)</f>
        <v>0</v>
      </c>
      <c r="F100" s="22">
        <f>+SUMIF('TOTAL RECURSOS 2021'!$P:$P,CONCATENATE("E006",$A100,1,$F$8),'TOTAL RECURSOS 2021'!$N:$N)</f>
        <v>0</v>
      </c>
      <c r="G100" s="22">
        <f>+SUMIF('TOTAL RECURSOS 2021'!$P:$P,CONCATENATE("K024",$A100,1,$G$8),'TOTAL RECURSOS 2021'!$N:$N)</f>
        <v>0</v>
      </c>
      <c r="H100" s="22">
        <f>+SUMIF('TOTAL RECURSOS 2021'!$P:$P,CONCATENATE("O001",$A100,4,$F$8),'TOTAL RECURSOS 2021'!$N:$N)</f>
        <v>0</v>
      </c>
      <c r="I100" s="22">
        <f>+SUMIF('TOTAL RECURSOS 2021'!$P:$P,CONCATENATE("M001",$A100,4,$F$8),'TOTAL RECURSOS 2021'!$N:$N)</f>
        <v>50000</v>
      </c>
      <c r="J100" s="22">
        <f>+SUMIF('TOTAL RECURSOS 2021'!$P:$P,CONCATENATE("E006",$A100,4,$F$8),'TOTAL RECURSOS 2021'!$N:$N)</f>
        <v>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50000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50000</v>
      </c>
      <c r="J101" s="22">
        <f t="shared" si="41"/>
        <v>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50000</v>
      </c>
      <c r="D102" s="22">
        <f>+SUMIF('TOTAL RECURSOS 2021'!$P:$P,CONCATENATE("O001",$A102,1,$F$8),'TOTAL RECURSOS 2021'!$N:$N)</f>
        <v>0</v>
      </c>
      <c r="E102" s="22">
        <f>+SUMIF('TOTAL RECURSOS 2021'!$P:$P,CONCATENATE("M001",$A102,1,$F$8),'TOTAL RECURSOS 2021'!$N:$N)</f>
        <v>0</v>
      </c>
      <c r="F102" s="22">
        <f>+SUMIF('TOTAL RECURSOS 2021'!$P:$P,CONCATENATE("E006",$A102,1,$F$8),'TOTAL RECURSOS 2021'!$N:$N)</f>
        <v>0</v>
      </c>
      <c r="G102" s="22">
        <f>+SUMIF('TOTAL RECURSOS 2021'!$P:$P,CONCATENATE("K024",$A102,1,$G$8),'TOTAL RECURSOS 2021'!$N:$N)</f>
        <v>0</v>
      </c>
      <c r="H102" s="22">
        <f>+SUMIF('TOTAL RECURSOS 2021'!$P:$P,CONCATENATE("O001",$A102,4,$F$8),'TOTAL RECURSOS 2021'!$N:$N)</f>
        <v>0</v>
      </c>
      <c r="I102" s="22">
        <f>+SUMIF('TOTAL RECURSOS 2021'!$P:$P,CONCATENATE("M001",$A102,4,$F$8),'TOTAL RECURSOS 2021'!$N:$N)</f>
        <v>50000</v>
      </c>
      <c r="J102" s="22">
        <f>+SUMIF('TOTAL RECURSOS 2021'!$P:$P,CONCATENATE("E006",$A102,4,$F$8),'TOTAL RECURSOS 2021'!$N:$N)</f>
        <v>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2021000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2021000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2021000</v>
      </c>
      <c r="D104" s="22">
        <f>+SUMIF('TOTAL RECURSOS 2021'!$P:$P,CONCATENATE("O001",$A104,1,$F$8),'TOTAL RECURSOS 2021'!$N:$N)</f>
        <v>0</v>
      </c>
      <c r="E104" s="22">
        <f>+SUMIF('TOTAL RECURSOS 2021'!$P:$P,CONCATENATE("M001",$A104,1,$F$8),'TOTAL RECURSOS 2021'!$N:$N)</f>
        <v>0</v>
      </c>
      <c r="F104" s="22">
        <f>+SUMIF('TOTAL RECURSOS 2021'!$P:$P,CONCATENATE("E006",$A104,1,$F$8),'TOTAL RECURSOS 2021'!$N:$N)</f>
        <v>0</v>
      </c>
      <c r="G104" s="22">
        <f>+SUMIF('TOTAL RECURSOS 2021'!$P:$P,CONCATENATE("K024",$A104,1,$G$8),'TOTAL RECURSOS 2021'!$N:$N)</f>
        <v>0</v>
      </c>
      <c r="H104" s="22">
        <f>+SUMIF('TOTAL RECURSOS 2021'!$P:$P,CONCATENATE("O001",$A104,4,$F$8),'TOTAL RECURSOS 2021'!$N:$N)</f>
        <v>0</v>
      </c>
      <c r="I104" s="22">
        <f>+SUMIF('TOTAL RECURSOS 2021'!$P:$P,CONCATENATE("M001",$A104,4,$F$8),'TOTAL RECURSOS 2021'!$N:$N)</f>
        <v>0</v>
      </c>
      <c r="J104" s="22">
        <f>+SUMIF('TOTAL RECURSOS 2021'!$P:$P,CONCATENATE("E006",$A104,4,$F$8),'TOTAL RECURSOS 2021'!$N:$N)</f>
        <v>2021000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2399399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2399399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2399399</v>
      </c>
      <c r="D106" s="22">
        <f>+SUMIF('TOTAL RECURSOS 2021'!$P:$P,CONCATENATE("O001",$A106,1,$F$8),'TOTAL RECURSOS 2021'!$N:$N)</f>
        <v>0</v>
      </c>
      <c r="E106" s="22">
        <f>+SUMIF('TOTAL RECURSOS 2021'!$P:$P,CONCATENATE("M001",$A106,1,$F$8),'TOTAL RECURSOS 2021'!$N:$N)</f>
        <v>0</v>
      </c>
      <c r="F106" s="22">
        <f>+SUMIF('TOTAL RECURSOS 2021'!$P:$P,CONCATENATE("E006",$A106,1,$F$8),'TOTAL RECURSOS 2021'!$N:$N)</f>
        <v>0</v>
      </c>
      <c r="G106" s="22">
        <f>+SUMIF('TOTAL RECURSOS 2021'!$P:$P,CONCATENATE("K024",$A106,1,$G$8),'TOTAL RECURSOS 2021'!$N:$N)</f>
        <v>0</v>
      </c>
      <c r="H106" s="22">
        <f>+SUMIF('TOTAL RECURSOS 2021'!$P:$P,CONCATENATE("O001",$A106,4,$F$8),'TOTAL RECURSOS 2021'!$N:$N)</f>
        <v>0</v>
      </c>
      <c r="I106" s="22">
        <f>+SUMIF('TOTAL RECURSOS 2021'!$P:$P,CONCATENATE("M001",$A106,4,$F$8),'TOTAL RECURSOS 2021'!$N:$N)</f>
        <v>0</v>
      </c>
      <c r="J106" s="22">
        <f>+SUMIF('TOTAL RECURSOS 2021'!$P:$P,CONCATENATE("E006",$A106,4,$F$8),'TOTAL RECURSOS 2021'!$N:$N)</f>
        <v>2399399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1562000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0</v>
      </c>
      <c r="I107" s="20">
        <f t="shared" si="44"/>
        <v>0</v>
      </c>
      <c r="J107" s="20">
        <f t="shared" si="44"/>
        <v>1562000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1562000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0</v>
      </c>
      <c r="I108" s="22">
        <f t="shared" si="45"/>
        <v>0</v>
      </c>
      <c r="J108" s="22">
        <f t="shared" si="45"/>
        <v>1562000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1150000</v>
      </c>
      <c r="D109" s="22">
        <f>+SUMIF('TOTAL RECURSOS 2021'!$P:$P,CONCATENATE("O001",$A109,1,$F$8),'TOTAL RECURSOS 2021'!$N:$N)</f>
        <v>0</v>
      </c>
      <c r="E109" s="22">
        <f>+SUMIF('TOTAL RECURSOS 2021'!$P:$P,CONCATENATE("M001",$A109,1,$F$8),'TOTAL RECURSOS 2021'!$N:$N)</f>
        <v>0</v>
      </c>
      <c r="F109" s="22">
        <f>+SUMIF('TOTAL RECURSOS 2021'!$P:$P,CONCATENATE("E006",$A109,1,$F$8),'TOTAL RECURSOS 2021'!$N:$N)</f>
        <v>0</v>
      </c>
      <c r="G109" s="22">
        <f>+SUMIF('TOTAL RECURSOS 2021'!$P:$P,CONCATENATE("K024",$A109,1,$G$8),'TOTAL RECURSOS 2021'!$N:$N)</f>
        <v>0</v>
      </c>
      <c r="H109" s="22">
        <f>+SUMIF('TOTAL RECURSOS 2021'!$P:$P,CONCATENATE("O001",$A109,4,$F$8),'TOTAL RECURSOS 2021'!$N:$N)</f>
        <v>0</v>
      </c>
      <c r="I109" s="22">
        <f>+SUMIF('TOTAL RECURSOS 2021'!$P:$P,CONCATENATE("M001",$A109,4,$F$8),'TOTAL RECURSOS 2021'!$N:$N)</f>
        <v>0</v>
      </c>
      <c r="J109" s="22">
        <f>+SUMIF('TOTAL RECURSOS 2021'!$P:$P,CONCATENATE("E006",$A109,4,$F$8),'TOTAL RECURSOS 2021'!$N:$N)</f>
        <v>1150000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2021'!$P:$P,CONCATENATE("O001",$A110,1,$F$8),'TOTAL RECURSOS 2021'!$N:$N)</f>
        <v>0</v>
      </c>
      <c r="E110" s="22">
        <f>+SUMIF('TOTAL RECURSOS 2021'!$P:$P,CONCATENATE("M001",$A110,1,$F$8),'TOTAL RECURSOS 2021'!$N:$N)</f>
        <v>0</v>
      </c>
      <c r="F110" s="22">
        <f>+SUMIF('TOTAL RECURSOS 2021'!$P:$P,CONCATENATE("E006",$A110,1,$F$8),'TOTAL RECURSOS 2021'!$N:$N)</f>
        <v>0</v>
      </c>
      <c r="G110" s="22">
        <f>+SUMIF('TOTAL RECURSOS 2021'!$P:$P,CONCATENATE("K024",$A110,1,$G$8),'TOTAL RECURSOS 2021'!$N:$N)</f>
        <v>0</v>
      </c>
      <c r="H110" s="22">
        <f>+SUMIF('TOTAL RECURSOS 2021'!$P:$P,CONCATENATE("O001",$A110,4,$F$8),'TOTAL RECURSOS 2021'!$N:$N)</f>
        <v>0</v>
      </c>
      <c r="I110" s="22">
        <f>+SUMIF('TOTAL RECURSOS 2021'!$P:$P,CONCATENATE("M001",$A110,4,$F$8),'TOTAL RECURSOS 2021'!$N:$N)</f>
        <v>0</v>
      </c>
      <c r="J110" s="22">
        <f>+SUMIF('TOTAL RECURSOS 2021'!$P:$P,CONCATENATE("E006",$A110,4,$F$8),'TOTAL RECURSOS 2021'!$N:$N)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412000</v>
      </c>
      <c r="D111" s="22">
        <f>+SUMIF('TOTAL RECURSOS 2021'!$P:$P,CONCATENATE("O001",$A111,1,$F$8),'TOTAL RECURSOS 2021'!$N:$N)</f>
        <v>0</v>
      </c>
      <c r="E111" s="22">
        <f>+SUMIF('TOTAL RECURSOS 2021'!$P:$P,CONCATENATE("M001",$A111,1,$F$8),'TOTAL RECURSOS 2021'!$N:$N)</f>
        <v>0</v>
      </c>
      <c r="F111" s="22">
        <f>+SUMIF('TOTAL RECURSOS 2021'!$P:$P,CONCATENATE("E006",$A111,1,$F$8),'TOTAL RECURSOS 2021'!$N:$N)</f>
        <v>0</v>
      </c>
      <c r="G111" s="22">
        <f>+SUMIF('TOTAL RECURSOS 2021'!$P:$P,CONCATENATE("K024",$A111,1,$G$8),'TOTAL RECURSOS 2021'!$N:$N)</f>
        <v>0</v>
      </c>
      <c r="H111" s="22">
        <f>+SUMIF('TOTAL RECURSOS 2021'!$P:$P,CONCATENATE("O001",$A111,4,$F$8),'TOTAL RECURSOS 2021'!$N:$N)</f>
        <v>0</v>
      </c>
      <c r="I111" s="22">
        <f>+SUMIF('TOTAL RECURSOS 2021'!$P:$P,CONCATENATE("M001",$A111,4,$F$8),'TOTAL RECURSOS 2021'!$N:$N)</f>
        <v>0</v>
      </c>
      <c r="J111" s="22">
        <f>+SUMIF('TOTAL RECURSOS 2021'!$P:$P,CONCATENATE("E006",$A111,4,$F$8),'TOTAL RECURSOS 2021'!$N:$N)</f>
        <v>412000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789000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9000</v>
      </c>
      <c r="J112" s="20">
        <f t="shared" si="46"/>
        <v>780000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372000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2000</v>
      </c>
      <c r="J113" s="22">
        <f t="shared" si="47"/>
        <v>370000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372000</v>
      </c>
      <c r="D114" s="22">
        <f>+SUMIF('TOTAL RECURSOS 2021'!$P:$P,CONCATENATE("O001",$A114,1,$F$8),'TOTAL RECURSOS 2021'!$N:$N)</f>
        <v>0</v>
      </c>
      <c r="E114" s="22">
        <f>+SUMIF('TOTAL RECURSOS 2021'!$P:$P,CONCATENATE("M001",$A114,1,$F$8),'TOTAL RECURSOS 2021'!$N:$N)</f>
        <v>0</v>
      </c>
      <c r="F114" s="22">
        <f>+SUMIF('TOTAL RECURSOS 2021'!$P:$P,CONCATENATE("E006",$A114,1,$F$8),'TOTAL RECURSOS 2021'!$N:$N)</f>
        <v>0</v>
      </c>
      <c r="G114" s="22">
        <f>+SUMIF('TOTAL RECURSOS 2021'!$P:$P,CONCATENATE("K024",$A114,1,$G$8),'TOTAL RECURSOS 2021'!$N:$N)</f>
        <v>0</v>
      </c>
      <c r="H114" s="22">
        <f>+SUMIF('TOTAL RECURSOS 2021'!$P:$P,CONCATENATE("O001",$A114,4,$F$8),'TOTAL RECURSOS 2021'!$N:$N)</f>
        <v>0</v>
      </c>
      <c r="I114" s="22">
        <f>+SUMIF('TOTAL RECURSOS 2021'!$P:$P,CONCATENATE("M001",$A114,4,$F$8),'TOTAL RECURSOS 2021'!$N:$N)</f>
        <v>2000</v>
      </c>
      <c r="J114" s="22">
        <f>+SUMIF('TOTAL RECURSOS 2021'!$P:$P,CONCATENATE("E006",$A114,4,$F$8),'TOTAL RECURSOS 2021'!$N:$N)</f>
        <v>370000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402000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2000</v>
      </c>
      <c r="J115" s="22">
        <f t="shared" si="48"/>
        <v>400000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402000</v>
      </c>
      <c r="D116" s="22">
        <f>+SUMIF('TOTAL RECURSOS 2021'!$P:$P,CONCATENATE("O001",$A116,1,$F$8),'TOTAL RECURSOS 2021'!$N:$N)</f>
        <v>0</v>
      </c>
      <c r="E116" s="22">
        <f>+SUMIF('TOTAL RECURSOS 2021'!$P:$P,CONCATENATE("M001",$A116,1,$F$8),'TOTAL RECURSOS 2021'!$N:$N)</f>
        <v>0</v>
      </c>
      <c r="F116" s="22">
        <f>+SUMIF('TOTAL RECURSOS 2021'!$P:$P,CONCATENATE("E006",$A116,1,$F$8),'TOTAL RECURSOS 2021'!$N:$N)</f>
        <v>0</v>
      </c>
      <c r="G116" s="22">
        <f>+SUMIF('TOTAL RECURSOS 2021'!$P:$P,CONCATENATE("K024",$A116,1,$G$8),'TOTAL RECURSOS 2021'!$N:$N)</f>
        <v>0</v>
      </c>
      <c r="H116" s="22">
        <f>+SUMIF('TOTAL RECURSOS 2021'!$P:$P,CONCATENATE("O001",$A116,4,$F$8),'TOTAL RECURSOS 2021'!$N:$N)</f>
        <v>0</v>
      </c>
      <c r="I116" s="22">
        <f>+SUMIF('TOTAL RECURSOS 2021'!$P:$P,CONCATENATE("M001",$A116,4,$F$8),'TOTAL RECURSOS 2021'!$N:$N)</f>
        <v>2000</v>
      </c>
      <c r="J116" s="22">
        <f>+SUMIF('TOTAL RECURSOS 2021'!$P:$P,CONCATENATE("E006",$A116,4,$F$8),'TOTAL RECURSOS 2021'!$N:$N)</f>
        <v>400000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5000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5000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5000</v>
      </c>
      <c r="D118" s="22">
        <f>+SUMIF('TOTAL RECURSOS 2021'!$P:$P,CONCATENATE("O001",$A118,1,$F$8),'TOTAL RECURSOS 2021'!$N:$N)</f>
        <v>0</v>
      </c>
      <c r="E118" s="22">
        <f>+SUMIF('TOTAL RECURSOS 2021'!$P:$P,CONCATENATE("M001",$A118,1,$F$8),'TOTAL RECURSOS 2021'!$N:$N)</f>
        <v>0</v>
      </c>
      <c r="F118" s="22">
        <f>+SUMIF('TOTAL RECURSOS 2021'!$P:$P,CONCATENATE("E006",$A118,1,$F$8),'TOTAL RECURSOS 2021'!$N:$N)</f>
        <v>0</v>
      </c>
      <c r="G118" s="22">
        <f>+SUMIF('TOTAL RECURSOS 2021'!$P:$P,CONCATENATE("K024",$A118,1,$G$8),'TOTAL RECURSOS 2021'!$N:$N)</f>
        <v>0</v>
      </c>
      <c r="H118" s="22">
        <f>+SUMIF('TOTAL RECURSOS 2021'!$P:$P,CONCATENATE("O001",$A118,4,$F$8),'TOTAL RECURSOS 2021'!$N:$N)</f>
        <v>0</v>
      </c>
      <c r="I118" s="22">
        <f>+SUMIF('TOTAL RECURSOS 2021'!$P:$P,CONCATENATE("M001",$A118,4,$F$8),'TOTAL RECURSOS 2021'!$N:$N)</f>
        <v>5000</v>
      </c>
      <c r="J118" s="22">
        <f>+SUMIF('TOTAL RECURSOS 2021'!$P:$P,CONCATENATE("E006",$A118,4,$F$8),'TOTAL RECURSOS 2021'!$N:$N)</f>
        <v>0</v>
      </c>
    </row>
    <row r="119" spans="1:10" ht="17.100000000000001" customHeight="1" x14ac:dyDescent="0.25">
      <c r="A119" s="27">
        <v>274</v>
      </c>
      <c r="B119" s="21" t="s">
        <v>453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453</v>
      </c>
      <c r="C120" s="22">
        <f>+SUM(D120:J120)</f>
        <v>0</v>
      </c>
      <c r="D120" s="22">
        <f>+SUMIF('TOTAL RECURSOS 2021'!$P:$P,CONCATENATE("O001",$A120,1,$F$8),'TOTAL RECURSOS 2021'!$N:$N)</f>
        <v>0</v>
      </c>
      <c r="E120" s="22">
        <f>+SUMIF('TOTAL RECURSOS 2021'!$P:$P,CONCATENATE("M001",$A120,1,$F$8),'TOTAL RECURSOS 2021'!$N:$N)</f>
        <v>0</v>
      </c>
      <c r="F120" s="22">
        <f>+SUMIF('TOTAL RECURSOS 2021'!$P:$P,CONCATENATE("E006",$A120,1,$F$8),'TOTAL RECURSOS 2021'!$N:$N)</f>
        <v>0</v>
      </c>
      <c r="G120" s="22">
        <f>+SUMIF('TOTAL RECURSOS 2021'!$P:$P,CONCATENATE("K024",$A120,1,$G$8),'TOTAL RECURSOS 2021'!$N:$N)</f>
        <v>0</v>
      </c>
      <c r="H120" s="22">
        <f>+SUMIF('TOTAL RECURSOS 2021'!$P:$P,CONCATENATE("O001",$A120,4,$F$8),'TOTAL RECURSOS 2021'!$N:$N)</f>
        <v>0</v>
      </c>
      <c r="I120" s="22">
        <f>+SUMIF('TOTAL RECURSOS 2021'!$P:$P,CONCATENATE("M001",$A120,4,$F$8),'TOTAL RECURSOS 2021'!$N:$N)</f>
        <v>0</v>
      </c>
      <c r="J120" s="22">
        <f>+SUMIF('TOTAL RECURSOS 2021'!$P:$P,CONCATENATE("E006",$A120,4,$F$8),'TOTAL RECURSOS 2021'!$N:$N)</f>
        <v>0</v>
      </c>
    </row>
    <row r="121" spans="1:10" ht="17.100000000000001" customHeight="1" x14ac:dyDescent="0.25">
      <c r="A121" s="27">
        <v>275</v>
      </c>
      <c r="B121" s="21" t="s">
        <v>471</v>
      </c>
      <c r="C121" s="22">
        <f t="shared" si="50"/>
        <v>10000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10000</v>
      </c>
    </row>
    <row r="122" spans="1:10" ht="17.100000000000001" customHeight="1" x14ac:dyDescent="0.25">
      <c r="A122" s="28">
        <v>27501</v>
      </c>
      <c r="B122" s="21" t="s">
        <v>471</v>
      </c>
      <c r="C122" s="22">
        <f>+SUM(D122:J122)</f>
        <v>10000</v>
      </c>
      <c r="D122" s="22">
        <f>+SUMIF('TOTAL RECURSOS 2021'!$P:$P,CONCATENATE("O001",$A122,1,$F$8),'TOTAL RECURSOS 2021'!$N:$N)</f>
        <v>0</v>
      </c>
      <c r="E122" s="22">
        <f>+SUMIF('TOTAL RECURSOS 2021'!$P:$P,CONCATENATE("M001",$A122,1,$F$8),'TOTAL RECURSOS 2021'!$N:$N)</f>
        <v>0</v>
      </c>
      <c r="F122" s="22">
        <f>+SUMIF('TOTAL RECURSOS 2021'!$P:$P,CONCATENATE("E006",$A122,1,$F$8),'TOTAL RECURSOS 2021'!$N:$N)</f>
        <v>0</v>
      </c>
      <c r="G122" s="22">
        <f>+SUMIF('TOTAL RECURSOS 2021'!$P:$P,CONCATENATE("K024",$A122,1,$G$8),'TOTAL RECURSOS 2021'!$N:$N)</f>
        <v>0</v>
      </c>
      <c r="H122" s="22">
        <f>+SUMIF('TOTAL RECURSOS 2021'!$P:$P,CONCATENATE("O001",$A122,4,$F$8),'TOTAL RECURSOS 2021'!$N:$N)</f>
        <v>0</v>
      </c>
      <c r="I122" s="22">
        <f>+SUMIF('TOTAL RECURSOS 2021'!$P:$P,CONCATENATE("M001",$A122,4,$F$8),'TOTAL RECURSOS 2021'!$N:$N)</f>
        <v>0</v>
      </c>
      <c r="J122" s="22">
        <f>+SUMIF('TOTAL RECURSOS 2021'!$P:$P,CONCATENATE("E006",$A122,4,$F$8),'TOTAL RECURSOS 2021'!$N:$N)</f>
        <v>10000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3776000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3776000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406000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406000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406000</v>
      </c>
      <c r="D125" s="22">
        <f>+SUMIF('TOTAL RECURSOS 2021'!$P:$P,CONCATENATE("O001",$A125,1,$F$8),'TOTAL RECURSOS 2021'!$N:$N)</f>
        <v>0</v>
      </c>
      <c r="E125" s="22">
        <f>+SUMIF('TOTAL RECURSOS 2021'!$P:$P,CONCATENATE("M001",$A125,1,$F$8),'TOTAL RECURSOS 2021'!$N:$N)</f>
        <v>0</v>
      </c>
      <c r="F125" s="22">
        <f>+SUMIF('TOTAL RECURSOS 2021'!$P:$P,CONCATENATE("E006",$A125,1,$F$8),'TOTAL RECURSOS 2021'!$N:$N)</f>
        <v>0</v>
      </c>
      <c r="G125" s="22">
        <f>+SUMIF('TOTAL RECURSOS 2021'!$P:$P,CONCATENATE("K024",$A125,1,$G$8),'TOTAL RECURSOS 2021'!$N:$N)</f>
        <v>0</v>
      </c>
      <c r="H125" s="22">
        <f>+SUMIF('TOTAL RECURSOS 2021'!$P:$P,CONCATENATE("O001",$A125,4,$F$8),'TOTAL RECURSOS 2021'!$N:$N)</f>
        <v>0</v>
      </c>
      <c r="I125" s="22">
        <f>+SUMIF('TOTAL RECURSOS 2021'!$P:$P,CONCATENATE("M001",$A125,4,$F$8),'TOTAL RECURSOS 2021'!$N:$N)</f>
        <v>0</v>
      </c>
      <c r="J125" s="22">
        <f>+SUMIF('TOTAL RECURSOS 2021'!$P:$P,CONCATENATE("E006",$A125,4,$F$8),'TOTAL RECURSOS 2021'!$N:$N)</f>
        <v>406000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70000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70000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70000</v>
      </c>
      <c r="D127" s="22">
        <f>+SUMIF('TOTAL RECURSOS 2021'!$P:$P,CONCATENATE("O001",$A127,1,$F$8),'TOTAL RECURSOS 2021'!$N:$N)</f>
        <v>0</v>
      </c>
      <c r="E127" s="22">
        <f>+SUMIF('TOTAL RECURSOS 2021'!$P:$P,CONCATENATE("M001",$A127,1,$F$8),'TOTAL RECURSOS 2021'!$N:$N)</f>
        <v>0</v>
      </c>
      <c r="F127" s="22">
        <f>+SUMIF('TOTAL RECURSOS 2021'!$P:$P,CONCATENATE("E006",$A127,1,$F$8),'TOTAL RECURSOS 2021'!$N:$N)</f>
        <v>0</v>
      </c>
      <c r="G127" s="22">
        <f>+SUMIF('TOTAL RECURSOS 2021'!$P:$P,CONCATENATE("K024",$A127,1,$G$8),'TOTAL RECURSOS 2021'!$N:$N)</f>
        <v>0</v>
      </c>
      <c r="H127" s="22">
        <f>+SUMIF('TOTAL RECURSOS 2021'!$P:$P,CONCATENATE("O001",$A127,4,$F$8),'TOTAL RECURSOS 2021'!$N:$N)</f>
        <v>0</v>
      </c>
      <c r="I127" s="22">
        <f>+SUMIF('TOTAL RECURSOS 2021'!$P:$P,CONCATENATE("M001",$A127,4,$F$8),'TOTAL RECURSOS 2021'!$N:$N)</f>
        <v>0</v>
      </c>
      <c r="J127" s="22">
        <f>+SUMIF('TOTAL RECURSOS 2021'!$P:$P,CONCATENATE("E006",$A127,4,$F$8),'TOTAL RECURSOS 2021'!$N:$N)</f>
        <v>70000</v>
      </c>
    </row>
    <row r="128" spans="1:10" ht="17.100000000000001" customHeight="1" x14ac:dyDescent="0.25">
      <c r="A128" s="27">
        <v>293</v>
      </c>
      <c r="B128" s="21" t="s">
        <v>472</v>
      </c>
      <c r="C128" s="22">
        <f t="shared" ref="C128:J130" si="54">+C129</f>
        <v>30000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30000</v>
      </c>
    </row>
    <row r="129" spans="1:10" ht="17.100000000000001" customHeight="1" x14ac:dyDescent="0.25">
      <c r="A129" s="28">
        <v>29301</v>
      </c>
      <c r="B129" s="21" t="s">
        <v>472</v>
      </c>
      <c r="C129" s="22">
        <f>+SUM(D129:J129)</f>
        <v>30000</v>
      </c>
      <c r="D129" s="22">
        <f>+SUMIF('TOTAL RECURSOS 2021'!$P:$P,CONCATENATE("O001",$A129,1,$F$8),'TOTAL RECURSOS 2021'!$N:$N)</f>
        <v>0</v>
      </c>
      <c r="E129" s="22">
        <f>+SUMIF('TOTAL RECURSOS 2021'!$P:$P,CONCATENATE("M001",$A129,1,$F$8),'TOTAL RECURSOS 2021'!$N:$N)</f>
        <v>0</v>
      </c>
      <c r="F129" s="22">
        <f>+SUMIF('TOTAL RECURSOS 2021'!$P:$P,CONCATENATE("E006",$A129,1,$F$8),'TOTAL RECURSOS 2021'!$N:$N)</f>
        <v>0</v>
      </c>
      <c r="G129" s="22">
        <f>+SUMIF('TOTAL RECURSOS 2021'!$P:$P,CONCATENATE("K024",$A129,1,$G$8),'TOTAL RECURSOS 2021'!$N:$N)</f>
        <v>0</v>
      </c>
      <c r="H129" s="22">
        <f>+SUMIF('TOTAL RECURSOS 2021'!$P:$P,CONCATENATE("O001",$A129,4,$F$8),'TOTAL RECURSOS 2021'!$N:$N)</f>
        <v>0</v>
      </c>
      <c r="I129" s="22">
        <f>+SUMIF('TOTAL RECURSOS 2021'!$P:$P,CONCATENATE("M001",$A129,4,$F$8),'TOTAL RECURSOS 2021'!$N:$N)</f>
        <v>0</v>
      </c>
      <c r="J129" s="22">
        <f>+SUMIF('TOTAL RECURSOS 2021'!$P:$P,CONCATENATE("E006",$A129,4,$F$8),'TOTAL RECURSOS 2021'!$N:$N)</f>
        <v>30000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800000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0</v>
      </c>
      <c r="J130" s="22">
        <f t="shared" si="54"/>
        <v>800000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800000</v>
      </c>
      <c r="D131" s="22">
        <f>+SUMIF('TOTAL RECURSOS 2021'!$P:$P,CONCATENATE("O001",$A131,1,$F$8),'TOTAL RECURSOS 2021'!$N:$N)</f>
        <v>0</v>
      </c>
      <c r="E131" s="22">
        <f>+SUMIF('TOTAL RECURSOS 2021'!$P:$P,CONCATENATE("M001",$A131,1,$F$8),'TOTAL RECURSOS 2021'!$N:$N)</f>
        <v>0</v>
      </c>
      <c r="F131" s="22">
        <f>+SUMIF('TOTAL RECURSOS 2021'!$P:$P,CONCATENATE("E006",$A131,1,$F$8),'TOTAL RECURSOS 2021'!$N:$N)</f>
        <v>0</v>
      </c>
      <c r="G131" s="22">
        <f>+SUMIF('TOTAL RECURSOS 2021'!$P:$P,CONCATENATE("K024",$A131,1,$G$8),'TOTAL RECURSOS 2021'!$N:$N)</f>
        <v>0</v>
      </c>
      <c r="H131" s="22">
        <f>+SUMIF('TOTAL RECURSOS 2021'!$P:$P,CONCATENATE("O001",$A131,4,$F$8),'TOTAL RECURSOS 2021'!$N:$N)</f>
        <v>0</v>
      </c>
      <c r="I131" s="22">
        <f>+SUMIF('TOTAL RECURSOS 2021'!$P:$P,CONCATENATE("M001",$A131,4,$F$8),'TOTAL RECURSOS 2021'!$N:$N)</f>
        <v>0</v>
      </c>
      <c r="J131" s="22">
        <f>+SUMIF('TOTAL RECURSOS 2021'!$P:$P,CONCATENATE("E006",$A131,4,$F$8),'TOTAL RECURSOS 2021'!$N:$N)</f>
        <v>800000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1300000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1300000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1300000</v>
      </c>
      <c r="D133" s="22">
        <f>+SUMIF('TOTAL RECURSOS 2021'!$P:$P,CONCATENATE("O001",$A133,1,$F$8),'TOTAL RECURSOS 2021'!$N:$N)</f>
        <v>0</v>
      </c>
      <c r="E133" s="22">
        <f>+SUMIF('TOTAL RECURSOS 2021'!$P:$P,CONCATENATE("M001",$A133,1,$F$8),'TOTAL RECURSOS 2021'!$N:$N)</f>
        <v>0</v>
      </c>
      <c r="F133" s="22">
        <f>+SUMIF('TOTAL RECURSOS 2021'!$P:$P,CONCATENATE("E006",$A133,1,$F$8),'TOTAL RECURSOS 2021'!$N:$N)</f>
        <v>0</v>
      </c>
      <c r="G133" s="22">
        <f>+SUMIF('TOTAL RECURSOS 2021'!$P:$P,CONCATENATE("K024",$A133,1,$G$8),'TOTAL RECURSOS 2021'!$N:$N)</f>
        <v>0</v>
      </c>
      <c r="H133" s="22">
        <f>+SUMIF('TOTAL RECURSOS 2021'!$P:$P,CONCATENATE("O001",$A133,4,$F$8),'TOTAL RECURSOS 2021'!$N:$N)</f>
        <v>0</v>
      </c>
      <c r="I133" s="22">
        <f>+SUMIF('TOTAL RECURSOS 2021'!$P:$P,CONCATENATE("M001",$A133,4,$F$8),'TOTAL RECURSOS 2021'!$N:$N)</f>
        <v>0</v>
      </c>
      <c r="J133" s="22">
        <f>+SUMIF('TOTAL RECURSOS 2021'!$P:$P,CONCATENATE("E006",$A133,4,$F$8),'TOTAL RECURSOS 2021'!$N:$N)</f>
        <v>1300000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50000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50000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50000</v>
      </c>
      <c r="D135" s="22">
        <f>+SUMIF('TOTAL RECURSOS 2021'!$P:$P,CONCATENATE("O001",$A135,1,$F$8),'TOTAL RECURSOS 2021'!$N:$N)</f>
        <v>0</v>
      </c>
      <c r="E135" s="22">
        <f>+SUMIF('TOTAL RECURSOS 2021'!$P:$P,CONCATENATE("M001",$A135,1,$F$8),'TOTAL RECURSOS 2021'!$N:$N)</f>
        <v>0</v>
      </c>
      <c r="F135" s="22">
        <f>+SUMIF('TOTAL RECURSOS 2021'!$P:$P,CONCATENATE("E006",$A135,1,$F$8),'TOTAL RECURSOS 2021'!$N:$N)</f>
        <v>0</v>
      </c>
      <c r="G135" s="22">
        <f>+SUMIF('TOTAL RECURSOS 2021'!$P:$P,CONCATENATE("K024",$A135,1,$G$8),'TOTAL RECURSOS 2021'!$N:$N)</f>
        <v>0</v>
      </c>
      <c r="H135" s="22">
        <f>+SUMIF('TOTAL RECURSOS 2021'!$P:$P,CONCATENATE("O001",$A135,4,$F$8),'TOTAL RECURSOS 2021'!$N:$N)</f>
        <v>0</v>
      </c>
      <c r="I135" s="22">
        <f>+SUMIF('TOTAL RECURSOS 2021'!$P:$P,CONCATENATE("M001",$A135,4,$F$8),'TOTAL RECURSOS 2021'!$N:$N)</f>
        <v>0</v>
      </c>
      <c r="J135" s="22">
        <f>+SUMIF('TOTAL RECURSOS 2021'!$P:$P,CONCATENATE("E006",$A135,4,$F$8),'TOTAL RECURSOS 2021'!$N:$N)</f>
        <v>50000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900000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900000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900000</v>
      </c>
      <c r="D137" s="22">
        <f>+SUMIF('TOTAL RECURSOS 2021'!$P:$P,CONCATENATE("O001",$A137,1,$F$8),'TOTAL RECURSOS 2021'!$N:$N)</f>
        <v>0</v>
      </c>
      <c r="E137" s="22">
        <f>+SUMIF('TOTAL RECURSOS 2021'!$P:$P,CONCATENATE("M001",$A137,1,$F$8),'TOTAL RECURSOS 2021'!$N:$N)</f>
        <v>0</v>
      </c>
      <c r="F137" s="22">
        <f>+SUMIF('TOTAL RECURSOS 2021'!$P:$P,CONCATENATE("E006",$A137,1,$F$8),'TOTAL RECURSOS 2021'!$N:$N)</f>
        <v>0</v>
      </c>
      <c r="G137" s="22">
        <f>+SUMIF('TOTAL RECURSOS 2021'!$P:$P,CONCATENATE("K024",$A137,1,$G$8),'TOTAL RECURSOS 2021'!$N:$N)</f>
        <v>0</v>
      </c>
      <c r="H137" s="22">
        <f>+SUMIF('TOTAL RECURSOS 2021'!$P:$P,CONCATENATE("O001",$A137,4,$F$8),'TOTAL RECURSOS 2021'!$N:$N)</f>
        <v>0</v>
      </c>
      <c r="I137" s="22">
        <f>+SUMIF('TOTAL RECURSOS 2021'!$P:$P,CONCATENATE("M001",$A137,4,$F$8),'TOTAL RECURSOS 2021'!$N:$N)</f>
        <v>0</v>
      </c>
      <c r="J137" s="22">
        <f>+SUMIF('TOTAL RECURSOS 2021'!$P:$P,CONCATENATE("E006",$A137,4,$F$8),'TOTAL RECURSOS 2021'!$N:$N)</f>
        <v>900000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220000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220000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220000</v>
      </c>
      <c r="D139" s="22">
        <f>+SUMIF('TOTAL RECURSOS 2021'!$P:$P,CONCATENATE("O001",$A139,1,$F$8),'TOTAL RECURSOS 2021'!$N:$N)</f>
        <v>0</v>
      </c>
      <c r="E139" s="22">
        <f>+SUMIF('TOTAL RECURSOS 2021'!$P:$P,CONCATENATE("M001",$A139,1,$F$8),'TOTAL RECURSOS 2021'!$N:$N)</f>
        <v>0</v>
      </c>
      <c r="F139" s="22">
        <f>+SUMIF('TOTAL RECURSOS 2021'!$P:$P,CONCATENATE("E006",$A139,1,$F$8),'TOTAL RECURSOS 2021'!$N:$N)</f>
        <v>0</v>
      </c>
      <c r="G139" s="22">
        <f>+SUMIF('TOTAL RECURSOS 2021'!$P:$P,CONCATENATE("K024",$A139,1,$G$8),'TOTAL RECURSOS 2021'!$N:$N)</f>
        <v>0</v>
      </c>
      <c r="H139" s="22">
        <f>+SUMIF('TOTAL RECURSOS 2021'!$P:$P,CONCATENATE("O001",$A139,4,$F$8),'TOTAL RECURSOS 2021'!$N:$N)</f>
        <v>0</v>
      </c>
      <c r="I139" s="22">
        <f>+SUMIF('TOTAL RECURSOS 2021'!$P:$P,CONCATENATE("M001",$A139,4,$F$8),'TOTAL RECURSOS 2021'!$N:$N)</f>
        <v>0</v>
      </c>
      <c r="J139" s="22">
        <f>+SUMIF('TOTAL RECURSOS 2021'!$P:$P,CONCATENATE("E006",$A139,4,$F$8),'TOTAL RECURSOS 2021'!$N:$N)</f>
        <v>220000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87049017</v>
      </c>
      <c r="D140" s="18">
        <f t="shared" si="59"/>
        <v>71258</v>
      </c>
      <c r="E140" s="18">
        <f t="shared" si="59"/>
        <v>205620</v>
      </c>
      <c r="F140" s="18">
        <f t="shared" si="59"/>
        <v>30992869</v>
      </c>
      <c r="G140" s="18">
        <f t="shared" si="59"/>
        <v>0</v>
      </c>
      <c r="H140" s="18">
        <f t="shared" si="59"/>
        <v>36585</v>
      </c>
      <c r="I140" s="18">
        <f t="shared" si="59"/>
        <v>1517012</v>
      </c>
      <c r="J140" s="18">
        <f t="shared" si="59"/>
        <v>54225673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29215000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16195689</v>
      </c>
      <c r="G141" s="20">
        <f t="shared" ref="G141" si="60">+G142+G144+G146+G148+G152+G156+G158+G160</f>
        <v>0</v>
      </c>
      <c r="H141" s="20">
        <f>+H142+H144+H146+H148+H150+H152+H156+H158+H160</f>
        <v>0</v>
      </c>
      <c r="I141" s="20">
        <f>+I142+I144+I146+I148+I150+I152+I156+I158+I160</f>
        <v>0</v>
      </c>
      <c r="J141" s="20">
        <f>+J142+J144+J146+J148+J150+J152+J156+J158+J160</f>
        <v>13019311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20000000</v>
      </c>
      <c r="D142" s="22">
        <f t="shared" si="61"/>
        <v>0</v>
      </c>
      <c r="E142" s="22">
        <f t="shared" si="61"/>
        <v>0</v>
      </c>
      <c r="F142" s="22">
        <f t="shared" si="61"/>
        <v>11100078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8899922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20000000</v>
      </c>
      <c r="D143" s="22">
        <f>+SUMIF('TOTAL RECURSOS 2021'!$P:$P,CONCATENATE("O001",$A143,1,$F$8),'TOTAL RECURSOS 2021'!$N:$N)</f>
        <v>0</v>
      </c>
      <c r="E143" s="22">
        <f>+SUMIF('TOTAL RECURSOS 2021'!$P:$P,CONCATENATE("M001",$A143,1,$F$8),'TOTAL RECURSOS 2021'!$N:$N)</f>
        <v>0</v>
      </c>
      <c r="F143" s="22">
        <f>+SUMIF('TOTAL RECURSOS 2021'!$P:$P,CONCATENATE("E006",$A143,1,$F$8),'TOTAL RECURSOS 2021'!$N:$N)</f>
        <v>11100078</v>
      </c>
      <c r="G143" s="22">
        <f>+SUMIF('TOTAL RECURSOS 2021'!$P:$P,CONCATENATE("K024",$A143,1,$G$8),'TOTAL RECURSOS 2021'!$N:$N)</f>
        <v>0</v>
      </c>
      <c r="H143" s="22">
        <f>+SUMIF('TOTAL RECURSOS 2021'!$P:$P,CONCATENATE("O001",$A143,4,$F$8),'TOTAL RECURSOS 2021'!$N:$N)</f>
        <v>0</v>
      </c>
      <c r="I143" s="22">
        <f>+SUMIF('TOTAL RECURSOS 2021'!$P:$P,CONCATENATE("M001",$A143,4,$F$8),'TOTAL RECURSOS 2021'!$N:$N)</f>
        <v>0</v>
      </c>
      <c r="J143" s="22">
        <f>+SUMIF('TOTAL RECURSOS 2021'!$P:$P,CONCATENATE("E006",$A143,4,$F$8),'TOTAL RECURSOS 2021'!$N:$N)</f>
        <v>8899922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6845696</v>
      </c>
      <c r="D144" s="22">
        <f t="shared" si="62"/>
        <v>0</v>
      </c>
      <c r="E144" s="22">
        <f t="shared" si="62"/>
        <v>0</v>
      </c>
      <c r="F144" s="22">
        <f t="shared" si="62"/>
        <v>4661307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2184389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6845696</v>
      </c>
      <c r="D145" s="22">
        <f>+SUMIF('TOTAL RECURSOS 2021'!$P:$P,CONCATENATE("O001",$A145,1,$F$8),'TOTAL RECURSOS 2021'!$N:$N)</f>
        <v>0</v>
      </c>
      <c r="E145" s="22">
        <f>+SUMIF('TOTAL RECURSOS 2021'!$P:$P,CONCATENATE("M001",$A145,1,$F$8),'TOTAL RECURSOS 2021'!$N:$N)</f>
        <v>0</v>
      </c>
      <c r="F145" s="22">
        <f>+SUMIF('TOTAL RECURSOS 2021'!$P:$P,CONCATENATE("E006",$A145,1,$F$8),'TOTAL RECURSOS 2021'!$N:$N)</f>
        <v>4661307</v>
      </c>
      <c r="G145" s="22">
        <f>+SUMIF('TOTAL RECURSOS 2021'!$P:$P,CONCATENATE("K024",$A145,1,$G$8),'TOTAL RECURSOS 2021'!$N:$N)</f>
        <v>0</v>
      </c>
      <c r="H145" s="22">
        <f>+SUMIF('TOTAL RECURSOS 2021'!$P:$P,CONCATENATE("O001",$A145,4,$F$8),'TOTAL RECURSOS 2021'!$N:$N)</f>
        <v>0</v>
      </c>
      <c r="I145" s="22">
        <f>+SUMIF('TOTAL RECURSOS 2021'!$P:$P,CONCATENATE("M001",$A145,4,$F$8),'TOTAL RECURSOS 2021'!$N:$N)</f>
        <v>0</v>
      </c>
      <c r="J145" s="22">
        <f>+SUMIF('TOTAL RECURSOS 2021'!$P:$P,CONCATENATE("E006",$A145,4,$F$8),'TOTAL RECURSOS 2021'!$N:$N)</f>
        <v>2184389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1500000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1500000</v>
      </c>
      <c r="D147" s="22">
        <f>+SUMIF('TOTAL RECURSOS 2021'!$P:$P,CONCATENATE("O001",$A147,1,$F$8),'TOTAL RECURSOS 2021'!$N:$N)</f>
        <v>0</v>
      </c>
      <c r="E147" s="22">
        <f>+SUMIF('TOTAL RECURSOS 2021'!$P:$P,CONCATENATE("M001",$A147,1,$F$8),'TOTAL RECURSOS 2021'!$N:$N)</f>
        <v>0</v>
      </c>
      <c r="F147" s="22">
        <f>+SUMIF('TOTAL RECURSOS 2021'!$P:$P,CONCATENATE("E006",$A147,1,$F$8),'TOTAL RECURSOS 2021'!$N:$N)</f>
        <v>0</v>
      </c>
      <c r="G147" s="22">
        <f>+SUMIF('TOTAL RECURSOS 2021'!$P:$P,CONCATENATE("K024",$A147,1,$G$8),'TOTAL RECURSOS 2021'!$N:$N)</f>
        <v>0</v>
      </c>
      <c r="H147" s="22">
        <f>+SUMIF('TOTAL RECURSOS 2021'!$P:$P,CONCATENATE("O001",$A147,4,$F$8),'TOTAL RECURSOS 2021'!$N:$N)</f>
        <v>0</v>
      </c>
      <c r="I147" s="22">
        <f>+SUMIF('TOTAL RECURSOS 2021'!$P:$P,CONCATENATE("M001",$A147,4,$F$8),'TOTAL RECURSOS 2021'!$N:$N)</f>
        <v>0</v>
      </c>
      <c r="J147" s="22">
        <f>+SUMIF('TOTAL RECURSOS 2021'!$P:$P,CONCATENATE("E006",$A147,4,$F$8),'TOTAL RECURSOS 2021'!$N:$N)</f>
        <v>1500000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60000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60000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60000</v>
      </c>
      <c r="D149" s="22">
        <f>+SUMIF('TOTAL RECURSOS 2021'!$P:$P,CONCATENATE("O001",$A149,1,$F$8),'TOTAL RECURSOS 2021'!$N:$N)</f>
        <v>0</v>
      </c>
      <c r="E149" s="22">
        <f>+SUMIF('TOTAL RECURSOS 2021'!$P:$P,CONCATENATE("M001",$A149,1,$F$8),'TOTAL RECURSOS 2021'!$N:$N)</f>
        <v>0</v>
      </c>
      <c r="F149" s="22">
        <f>+SUMIF('TOTAL RECURSOS 2021'!$P:$P,CONCATENATE("E006",$A149,1,$F$8),'TOTAL RECURSOS 2021'!$N:$N)</f>
        <v>0</v>
      </c>
      <c r="G149" s="22">
        <f>+SUMIF('TOTAL RECURSOS 2021'!$P:$P,CONCATENATE("K024",$A149,1,$G$8),'TOTAL RECURSOS 2021'!$N:$N)</f>
        <v>0</v>
      </c>
      <c r="H149" s="22">
        <f>+SUMIF('TOTAL RECURSOS 2021'!$P:$P,CONCATENATE("O001",$A149,4,$F$8),'TOTAL RECURSOS 2021'!$N:$N)</f>
        <v>0</v>
      </c>
      <c r="I149" s="22">
        <f>+SUMIF('TOTAL RECURSOS 2021'!$P:$P,CONCATENATE("M001",$A149,4,$F$8),'TOTAL RECURSOS 2021'!$N:$N)</f>
        <v>0</v>
      </c>
      <c r="J149" s="22">
        <f>+SUMIF('TOTAL RECURSOS 2021'!$P:$P,CONCATENATE("E006",$A149,4,$F$8),'TOTAL RECURSOS 2021'!$N:$N)</f>
        <v>60000</v>
      </c>
    </row>
    <row r="150" spans="1:10" ht="17.100000000000001" customHeight="1" x14ac:dyDescent="0.25">
      <c r="A150" s="27">
        <v>315</v>
      </c>
      <c r="B150" s="21" t="s">
        <v>482</v>
      </c>
      <c r="C150" s="22">
        <f t="shared" si="64"/>
        <v>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0</v>
      </c>
    </row>
    <row r="151" spans="1:10" ht="17.100000000000001" customHeight="1" x14ac:dyDescent="0.25">
      <c r="A151" s="28">
        <v>31501</v>
      </c>
      <c r="B151" s="21" t="s">
        <v>483</v>
      </c>
      <c r="C151" s="22">
        <f>+SUM(D151:J151)</f>
        <v>0</v>
      </c>
      <c r="D151" s="22">
        <f>+SUMIF('TOTAL RECURSOS 2021'!$P:$P,CONCATENATE("O001",$A151,1,$F$8),'TOTAL RECURSOS 2021'!$N:$N)</f>
        <v>0</v>
      </c>
      <c r="E151" s="22">
        <f>+SUMIF('TOTAL RECURSOS 2021'!$P:$P,CONCATENATE("M001",$A151,1,$F$8),'TOTAL RECURSOS 2021'!$N:$N)</f>
        <v>0</v>
      </c>
      <c r="F151" s="22">
        <f>+SUMIF('TOTAL RECURSOS 2021'!$P:$P,CONCATENATE("E006",$A151,1,$F$8),'TOTAL RECURSOS 2021'!$N:$N)</f>
        <v>0</v>
      </c>
      <c r="G151" s="22">
        <f>+SUMIF('TOTAL RECURSOS 2021'!$P:$P,CONCATENATE("K024",$A151,1,$G$8),'TOTAL RECURSOS 2021'!$N:$N)</f>
        <v>0</v>
      </c>
      <c r="H151" s="22">
        <f>+SUMIF('TOTAL RECURSOS 2021'!$P:$P,CONCATENATE("O001",$A151,4,$F$8),'TOTAL RECURSOS 2021'!$N:$N)</f>
        <v>0</v>
      </c>
      <c r="I151" s="22">
        <f>+SUMIF('TOTAL RECURSOS 2021'!$P:$P,CONCATENATE("M001",$A151,4,$F$8),'TOTAL RECURSOS 2021'!$N:$N)</f>
        <v>0</v>
      </c>
      <c r="J151" s="22">
        <f>+SUMIF('TOTAL RECURSOS 2021'!$P:$P,CONCATENATE("E006",$A151,4,$F$8),'TOTAL RECURSOS 2021'!$N:$N)</f>
        <v>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634304</v>
      </c>
      <c r="D152" s="22">
        <f t="shared" si="65"/>
        <v>0</v>
      </c>
      <c r="E152" s="22">
        <f t="shared" si="65"/>
        <v>0</v>
      </c>
      <c r="F152" s="22">
        <f t="shared" si="65"/>
        <v>434304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200000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2021'!$P:$P,CONCATENATE("O001",$A153,1,$F$8),'TOTAL RECURSOS 2021'!$N:$N)</f>
        <v>0</v>
      </c>
      <c r="E153" s="22">
        <f>+SUMIF('TOTAL RECURSOS 2021'!$P:$P,CONCATENATE("M001",$A153,1,$F$8),'TOTAL RECURSOS 2021'!$N:$N)</f>
        <v>0</v>
      </c>
      <c r="F153" s="22">
        <f>+SUMIF('TOTAL RECURSOS 2021'!$P:$P,CONCATENATE("E006",$A153,1,$F$8),'TOTAL RECURSOS 2021'!$N:$N)</f>
        <v>0</v>
      </c>
      <c r="G153" s="22">
        <f>+SUMIF('TOTAL RECURSOS 2021'!$P:$P,CONCATENATE("K024",$A153,1,$G$8),'TOTAL RECURSOS 2021'!$N:$N)</f>
        <v>0</v>
      </c>
      <c r="H153" s="22">
        <f>+SUMIF('TOTAL RECURSOS 2021'!$P:$P,CONCATENATE("O001",$A153,4,$F$8),'TOTAL RECURSOS 2021'!$N:$N)</f>
        <v>0</v>
      </c>
      <c r="I153" s="22">
        <f>+SUMIF('TOTAL RECURSOS 2021'!$P:$P,CONCATENATE("M001",$A153,4,$F$8),'TOTAL RECURSOS 2021'!$N:$N)</f>
        <v>0</v>
      </c>
      <c r="J153" s="22">
        <f>+SUMIF('TOTAL RECURSOS 2021'!$P:$P,CONCATENATE("E006",$A153,4,$F$8),'TOTAL RECURSOS 2021'!$N:$N)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2021'!$P:$P,CONCATENATE("O001",$A154,1,$F$8),'TOTAL RECURSOS 2021'!$N:$N)</f>
        <v>0</v>
      </c>
      <c r="E154" s="22">
        <f>+SUMIF('TOTAL RECURSOS 2021'!$P:$P,CONCATENATE("M001",$A154,1,$F$8),'TOTAL RECURSOS 2021'!$N:$N)</f>
        <v>0</v>
      </c>
      <c r="F154" s="22">
        <f>+SUMIF('TOTAL RECURSOS 2021'!$P:$P,CONCATENATE("E006",$A154,1,$F$8),'TOTAL RECURSOS 2021'!$N:$N)</f>
        <v>0</v>
      </c>
      <c r="G154" s="22">
        <f>+SUMIF('TOTAL RECURSOS 2021'!$P:$P,CONCATENATE("K024",$A154,1,$G$8),'TOTAL RECURSOS 2021'!$N:$N)</f>
        <v>0</v>
      </c>
      <c r="H154" s="22">
        <f>+SUMIF('TOTAL RECURSOS 2021'!$P:$P,CONCATENATE("O001",$A154,4,$F$8),'TOTAL RECURSOS 2021'!$N:$N)</f>
        <v>0</v>
      </c>
      <c r="I154" s="22">
        <f>+SUMIF('TOTAL RECURSOS 2021'!$P:$P,CONCATENATE("M001",$A154,4,$F$8),'TOTAL RECURSOS 2021'!$N:$N)</f>
        <v>0</v>
      </c>
      <c r="J154" s="22">
        <f>+SUMIF('TOTAL RECURSOS 2021'!$P:$P,CONCATENATE("E006",$A154,4,$F$8),'TOTAL RECURSOS 2021'!$N:$N)</f>
        <v>0</v>
      </c>
    </row>
    <row r="155" spans="1:10" ht="17.100000000000001" customHeight="1" x14ac:dyDescent="0.25">
      <c r="A155" s="28">
        <v>31603</v>
      </c>
      <c r="B155" s="21" t="s">
        <v>468</v>
      </c>
      <c r="C155" s="22">
        <f>+SUM(D155:J155)</f>
        <v>634304</v>
      </c>
      <c r="D155" s="22">
        <f>+SUMIF('TOTAL RECURSOS 2021'!$P:$P,CONCATENATE("O001",$A155,1,$F$8),'TOTAL RECURSOS 2021'!$N:$N)</f>
        <v>0</v>
      </c>
      <c r="E155" s="22">
        <f>+SUMIF('TOTAL RECURSOS 2021'!$P:$P,CONCATENATE("M001",$A155,1,$F$8),'TOTAL RECURSOS 2021'!$N:$N)</f>
        <v>0</v>
      </c>
      <c r="F155" s="22">
        <f>+SUMIF('TOTAL RECURSOS 2021'!$P:$P,CONCATENATE("E006",$A155,1,$F$8),'TOTAL RECURSOS 2021'!$N:$N)</f>
        <v>434304</v>
      </c>
      <c r="G155" s="22">
        <f>+SUMIF('TOTAL RECURSOS 2021'!$P:$P,CONCATENATE("K024",$A155,1,$G$8),'TOTAL RECURSOS 2021'!$N:$N)</f>
        <v>0</v>
      </c>
      <c r="H155" s="22">
        <f>+SUMIF('TOTAL RECURSOS 2021'!$P:$P,CONCATENATE("O001",$A155,4,$F$8),'TOTAL RECURSOS 2021'!$N:$N)</f>
        <v>0</v>
      </c>
      <c r="I155" s="22">
        <f>+SUMIF('TOTAL RECURSOS 2021'!$P:$P,CONCATENATE("M001",$A155,4,$F$8),'TOTAL RECURSOS 2021'!$N:$N)</f>
        <v>0</v>
      </c>
      <c r="J155" s="22">
        <f>+SUMIF('TOTAL RECURSOS 2021'!$P:$P,CONCATENATE("E006",$A155,4,$F$8),'TOTAL RECURSOS 2021'!$N:$N)</f>
        <v>200000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10000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10000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10000</v>
      </c>
      <c r="D157" s="22">
        <f>+SUMIF('TOTAL RECURSOS 2021'!$P:$P,CONCATENATE("O001",$A157,1,$F$8),'TOTAL RECURSOS 2021'!$N:$N)</f>
        <v>0</v>
      </c>
      <c r="E157" s="22">
        <f>+SUMIF('TOTAL RECURSOS 2021'!$P:$P,CONCATENATE("M001",$A157,1,$F$8),'TOTAL RECURSOS 2021'!$N:$N)</f>
        <v>0</v>
      </c>
      <c r="F157" s="22">
        <f>+SUMIF('TOTAL RECURSOS 2021'!$P:$P,CONCATENATE("E006",$A157,1,$F$8),'TOTAL RECURSOS 2021'!$N:$N)</f>
        <v>0</v>
      </c>
      <c r="G157" s="22">
        <f>+SUMIF('TOTAL RECURSOS 2021'!$P:$P,CONCATENATE("K024",$A157,1,$G$8),'TOTAL RECURSOS 2021'!$N:$N)</f>
        <v>0</v>
      </c>
      <c r="H157" s="22">
        <f>+SUMIF('TOTAL RECURSOS 2021'!$P:$P,CONCATENATE("O001",$A157,4,$F$8),'TOTAL RECURSOS 2021'!$N:$N)</f>
        <v>0</v>
      </c>
      <c r="I157" s="22">
        <f>+SUMIF('TOTAL RECURSOS 2021'!$P:$P,CONCATENATE("M001",$A157,4,$F$8),'TOTAL RECURSOS 2021'!$N:$N)</f>
        <v>0</v>
      </c>
      <c r="J157" s="22">
        <f>+SUMIF('TOTAL RECURSOS 2021'!$P:$P,CONCATENATE("E006",$A157,4,$F$8),'TOTAL RECURSOS 2021'!$N:$N)</f>
        <v>10000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150000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150000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150000</v>
      </c>
      <c r="D159" s="22">
        <f>+SUMIF('TOTAL RECURSOS 2021'!$P:$P,CONCATENATE("O001",$A159,1,$F$8),'TOTAL RECURSOS 2021'!$N:$N)</f>
        <v>0</v>
      </c>
      <c r="E159" s="22">
        <f>+SUMIF('TOTAL RECURSOS 2021'!$P:$P,CONCATENATE("M001",$A159,1,$F$8),'TOTAL RECURSOS 2021'!$N:$N)</f>
        <v>0</v>
      </c>
      <c r="F159" s="22">
        <f>+SUMIF('TOTAL RECURSOS 2021'!$P:$P,CONCATENATE("E006",$A159,1,$F$8),'TOTAL RECURSOS 2021'!$N:$N)</f>
        <v>0</v>
      </c>
      <c r="G159" s="22">
        <f>+SUMIF('TOTAL RECURSOS 2021'!$P:$P,CONCATENATE("K024",$A159,1,$G$8),'TOTAL RECURSOS 2021'!$N:$N)</f>
        <v>0</v>
      </c>
      <c r="H159" s="22">
        <f>+SUMIF('TOTAL RECURSOS 2021'!$P:$P,CONCATENATE("O001",$A159,4,$F$8),'TOTAL RECURSOS 2021'!$N:$N)</f>
        <v>0</v>
      </c>
      <c r="I159" s="22">
        <f>+SUMIF('TOTAL RECURSOS 2021'!$P:$P,CONCATENATE("M001",$A159,4,$F$8),'TOTAL RECURSOS 2021'!$N:$N)</f>
        <v>0</v>
      </c>
      <c r="J159" s="22">
        <f>+SUMIF('TOTAL RECURSOS 2021'!$P:$P,CONCATENATE("E006",$A159,4,$F$8),'TOTAL RECURSOS 2021'!$N:$N)</f>
        <v>150000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2021'!$P:$P,CONCATENATE("O001",$A161,1,$F$8),'TOTAL RECURSOS 2021'!$N:$N)</f>
        <v>0</v>
      </c>
      <c r="E161" s="22">
        <f>+SUMIF('TOTAL RECURSOS 2021'!$P:$P,CONCATENATE("M001",$A161,1,$F$8),'TOTAL RECURSOS 2021'!$N:$N)</f>
        <v>0</v>
      </c>
      <c r="F161" s="22">
        <f>+SUMIF('TOTAL RECURSOS 2021'!$P:$P,CONCATENATE("E006",$A161,1,$F$8),'TOTAL RECURSOS 2021'!$N:$N)</f>
        <v>0</v>
      </c>
      <c r="G161" s="22">
        <f>+SUMIF('TOTAL RECURSOS 2021'!$P:$P,CONCATENATE("K024",$A161,1,$G$8),'TOTAL RECURSOS 2021'!$N:$N)</f>
        <v>0</v>
      </c>
      <c r="H161" s="22">
        <f>+SUMIF('TOTAL RECURSOS 2021'!$P:$P,CONCATENATE("O001",$A161,4,$F$8),'TOTAL RECURSOS 2021'!$N:$N)</f>
        <v>0</v>
      </c>
      <c r="I161" s="22">
        <f>+SUMIF('TOTAL RECURSOS 2021'!$P:$P,CONCATENATE("M001",$A161,4,$F$8),'TOTAL RECURSOS 2021'!$N:$N)</f>
        <v>0</v>
      </c>
      <c r="J161" s="22">
        <f>+SUMIF('TOTAL RECURSOS 2021'!$P:$P,CONCATENATE("E006",$A161,4,$F$8),'TOTAL RECURSOS 2021'!$N:$N)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7513589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1985631</v>
      </c>
      <c r="G162" s="20">
        <f t="shared" si="69"/>
        <v>0</v>
      </c>
      <c r="H162" s="20">
        <f t="shared" si="69"/>
        <v>0</v>
      </c>
      <c r="I162" s="20">
        <f t="shared" si="69"/>
        <v>25135</v>
      </c>
      <c r="J162" s="20">
        <f t="shared" si="69"/>
        <v>5502823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2067006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1033503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1033503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2067006</v>
      </c>
      <c r="D164" s="22">
        <f>+SUMIF('TOTAL RECURSOS 2021'!$P:$P,CONCATENATE("O001",$A164,1,$F$8),'TOTAL RECURSOS 2021'!$N:$N)</f>
        <v>0</v>
      </c>
      <c r="E164" s="22">
        <f>+SUMIF('TOTAL RECURSOS 2021'!$P:$P,CONCATENATE("M001",$A164,1,$F$8),'TOTAL RECURSOS 2021'!$N:$N)</f>
        <v>0</v>
      </c>
      <c r="F164" s="22">
        <f>+SUMIF('TOTAL RECURSOS 2021'!$P:$P,CONCATENATE("E006",$A164,1,$F$8),'TOTAL RECURSOS 2021'!$N:$N)</f>
        <v>1033503</v>
      </c>
      <c r="G164" s="22">
        <f>+SUMIF('TOTAL RECURSOS 2021'!$P:$P,CONCATENATE("K024",$A164,1,$G$8),'TOTAL RECURSOS 2021'!$N:$N)</f>
        <v>0</v>
      </c>
      <c r="H164" s="22">
        <f>+SUMIF('TOTAL RECURSOS 2021'!$P:$P,CONCATENATE("O001",$A164,4,$F$8),'TOTAL RECURSOS 2021'!$N:$N)</f>
        <v>0</v>
      </c>
      <c r="I164" s="22">
        <f>+SUMIF('TOTAL RECURSOS 2021'!$P:$P,CONCATENATE("M001",$A164,4,$F$8),'TOTAL RECURSOS 2021'!$N:$N)</f>
        <v>0</v>
      </c>
      <c r="J164" s="22">
        <f>+SUMIF('TOTAL RECURSOS 2021'!$P:$P,CONCATENATE("E006",$A164,4,$F$8),'TOTAL RECURSOS 2021'!$N:$N)</f>
        <v>1033503</v>
      </c>
    </row>
    <row r="165" spans="1:10" ht="17.100000000000001" customHeight="1" x14ac:dyDescent="0.25">
      <c r="A165" s="28">
        <v>32302</v>
      </c>
      <c r="B165" s="21" t="s">
        <v>473</v>
      </c>
      <c r="C165" s="22">
        <f>+SUM(D165:J165)</f>
        <v>0</v>
      </c>
      <c r="D165" s="22">
        <f>+SUMIF('TOTAL RECURSOS 2021'!$P:$P,CONCATENATE("O001",$A165,1,$F$8),'TOTAL RECURSOS 2021'!$N:$N)</f>
        <v>0</v>
      </c>
      <c r="E165" s="22">
        <f>+SUMIF('TOTAL RECURSOS 2021'!$P:$P,CONCATENATE("M001",$A165,1,$F$8),'TOTAL RECURSOS 2021'!$N:$N)</f>
        <v>0</v>
      </c>
      <c r="F165" s="22">
        <f>+SUMIF('TOTAL RECURSOS 2021'!$P:$P,CONCATENATE("E006",$A165,1,$F$8),'TOTAL RECURSOS 2021'!$N:$N)</f>
        <v>0</v>
      </c>
      <c r="G165" s="22">
        <f>+SUMIF('TOTAL RECURSOS 2021'!$P:$P,CONCATENATE("K024",$A165,1,$G$8),'TOTAL RECURSOS 2021'!$N:$N)</f>
        <v>0</v>
      </c>
      <c r="H165" s="22">
        <f>+SUMIF('TOTAL RECURSOS 2021'!$P:$P,CONCATENATE("O001",$A165,4,$F$8),'TOTAL RECURSOS 2021'!$N:$N)</f>
        <v>0</v>
      </c>
      <c r="I165" s="22">
        <f>+SUMIF('TOTAL RECURSOS 2021'!$P:$P,CONCATENATE("M001",$A165,4,$F$8),'TOTAL RECURSOS 2021'!$N:$N)</f>
        <v>0</v>
      </c>
      <c r="J165" s="22">
        <f>+SUMIF('TOTAL RECURSOS 2021'!$P:$P,CONCATENATE("E006",$A165,4,$F$8),'TOTAL RECURSOS 2021'!$N:$N)</f>
        <v>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3852128</v>
      </c>
      <c r="D166" s="22">
        <f t="shared" si="71"/>
        <v>0</v>
      </c>
      <c r="E166" s="22">
        <f t="shared" si="71"/>
        <v>0</v>
      </c>
      <c r="F166" s="22">
        <f t="shared" si="71"/>
        <v>952128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2900000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1052128</v>
      </c>
      <c r="D167" s="22">
        <f>+SUMIF('TOTAL RECURSOS 2021'!$P:$P,CONCATENATE("O001",$A167,1,$F$8),'TOTAL RECURSOS 2021'!$N:$N)</f>
        <v>0</v>
      </c>
      <c r="E167" s="22">
        <f>+SUMIF('TOTAL RECURSOS 2021'!$P:$P,CONCATENATE("M001",$A167,1,$F$8),'TOTAL RECURSOS 2021'!$N:$N)</f>
        <v>0</v>
      </c>
      <c r="F167" s="22">
        <f>+SUMIF('TOTAL RECURSOS 2021'!$P:$P,CONCATENATE("E006",$A167,1,$F$8),'TOTAL RECURSOS 2021'!$N:$N)</f>
        <v>952128</v>
      </c>
      <c r="G167" s="22">
        <f>+SUMIF('TOTAL RECURSOS 2021'!$P:$P,CONCATENATE("K024",$A167,1,$G$8),'TOTAL RECURSOS 2021'!$N:$N)</f>
        <v>0</v>
      </c>
      <c r="H167" s="22">
        <f>+SUMIF('TOTAL RECURSOS 2021'!$P:$P,CONCATENATE("O001",$A167,4,$F$8),'TOTAL RECURSOS 2021'!$N:$N)</f>
        <v>0</v>
      </c>
      <c r="I167" s="22">
        <f>+SUMIF('TOTAL RECURSOS 2021'!$P:$P,CONCATENATE("M001",$A167,4,$F$8),'TOTAL RECURSOS 2021'!$N:$N)</f>
        <v>0</v>
      </c>
      <c r="J167" s="22">
        <f>+SUMIF('TOTAL RECURSOS 2021'!$P:$P,CONCATENATE("E006",$A167,4,$F$8),'TOTAL RECURSOS 2021'!$N:$N)</f>
        <v>100000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2021'!$P:$P,CONCATENATE("O001",$A168,1,$F$8),'TOTAL RECURSOS 2021'!$N:$N)</f>
        <v>0</v>
      </c>
      <c r="E168" s="22">
        <f>+SUMIF('TOTAL RECURSOS 2021'!$P:$P,CONCATENATE("M001",$A168,1,$F$8),'TOTAL RECURSOS 2021'!$N:$N)</f>
        <v>0</v>
      </c>
      <c r="F168" s="22">
        <f>+SUMIF('TOTAL RECURSOS 2021'!$P:$P,CONCATENATE("E006",$A168,1,$F$8),'TOTAL RECURSOS 2021'!$N:$N)</f>
        <v>0</v>
      </c>
      <c r="G168" s="22">
        <f>+SUMIF('TOTAL RECURSOS 2021'!$P:$P,CONCATENATE("K024",$A168,1,$G$8),'TOTAL RECURSOS 2021'!$N:$N)</f>
        <v>0</v>
      </c>
      <c r="H168" s="22">
        <f>+SUMIF('TOTAL RECURSOS 2021'!$P:$P,CONCATENATE("O001",$A168,4,$F$8),'TOTAL RECURSOS 2021'!$N:$N)</f>
        <v>0</v>
      </c>
      <c r="I168" s="22">
        <f>+SUMIF('TOTAL RECURSOS 2021'!$P:$P,CONCATENATE("M001",$A168,4,$F$8),'TOTAL RECURSOS 2021'!$N:$N)</f>
        <v>0</v>
      </c>
      <c r="J168" s="22">
        <f>+SUMIF('TOTAL RECURSOS 2021'!$P:$P,CONCATENATE("E006",$A168,4,$F$8),'TOTAL RECURSOS 2021'!$N:$N)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2021'!$P:$P,CONCATENATE("O001",$A169,1,$F$8),'TOTAL RECURSOS 2021'!$N:$N)</f>
        <v>0</v>
      </c>
      <c r="E169" s="22">
        <f>+SUMIF('TOTAL RECURSOS 2021'!$P:$P,CONCATENATE("M001",$A169,1,$F$8),'TOTAL RECURSOS 2021'!$N:$N)</f>
        <v>0</v>
      </c>
      <c r="F169" s="22">
        <f>+SUMIF('TOTAL RECURSOS 2021'!$P:$P,CONCATENATE("E006",$A169,1,$F$8),'TOTAL RECURSOS 2021'!$N:$N)</f>
        <v>0</v>
      </c>
      <c r="G169" s="22">
        <f>+SUMIF('TOTAL RECURSOS 2021'!$P:$P,CONCATENATE("K024",$A169,1,$G$8),'TOTAL RECURSOS 2021'!$N:$N)</f>
        <v>0</v>
      </c>
      <c r="H169" s="22">
        <f>+SUMIF('TOTAL RECURSOS 2021'!$P:$P,CONCATENATE("O001",$A169,4,$F$8),'TOTAL RECURSOS 2021'!$N:$N)</f>
        <v>0</v>
      </c>
      <c r="I169" s="22">
        <f>+SUMIF('TOTAL RECURSOS 2021'!$P:$P,CONCATENATE("M001",$A169,4,$F$8),'TOTAL RECURSOS 2021'!$N:$N)</f>
        <v>0</v>
      </c>
      <c r="J169" s="22">
        <f>+SUMIF('TOTAL RECURSOS 2021'!$P:$P,CONCATENATE("E006",$A169,4,$F$8),'TOTAL RECURSOS 2021'!$N:$N)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2021'!$P:$P,CONCATENATE("O001",$A171,1,$F$8),'TOTAL RECURSOS 2021'!$N:$N)</f>
        <v>0</v>
      </c>
      <c r="E171" s="22">
        <f>+SUMIF('TOTAL RECURSOS 2021'!$P:$P,CONCATENATE("M001",$A171,1,$F$8),'TOTAL RECURSOS 2021'!$N:$N)</f>
        <v>0</v>
      </c>
      <c r="F171" s="22">
        <f>+SUMIF('TOTAL RECURSOS 2021'!$P:$P,CONCATENATE("E006",$A171,1,$F$8),'TOTAL RECURSOS 2021'!$N:$N)</f>
        <v>0</v>
      </c>
      <c r="G171" s="22">
        <f>+SUMIF('TOTAL RECURSOS 2021'!$P:$P,CONCATENATE("K024",$A171,1,$G$8),'TOTAL RECURSOS 2021'!$N:$N)</f>
        <v>0</v>
      </c>
      <c r="H171" s="22">
        <f>+SUMIF('TOTAL RECURSOS 2021'!$P:$P,CONCATENATE("O001",$A171,4,$F$8),'TOTAL RECURSOS 2021'!$N:$N)</f>
        <v>0</v>
      </c>
      <c r="I171" s="22">
        <f>+SUMIF('TOTAL RECURSOS 2021'!$P:$P,CONCATENATE("M001",$A171,4,$F$8),'TOTAL RECURSOS 2021'!$N:$N)</f>
        <v>0</v>
      </c>
      <c r="J171" s="22">
        <f>+SUMIF('TOTAL RECURSOS 2021'!$P:$P,CONCATENATE("E006",$A171,4,$F$8),'TOTAL RECURSOS 2021'!$N:$N)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1594455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25135</v>
      </c>
      <c r="J172" s="22">
        <f t="shared" si="73"/>
        <v>1569320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1594455</v>
      </c>
      <c r="D173" s="22">
        <f>+SUMIF('TOTAL RECURSOS 2021'!$P:$P,CONCATENATE("O001",$A173,1,$F$8),'TOTAL RECURSOS 2021'!$N:$N)</f>
        <v>0</v>
      </c>
      <c r="E173" s="22">
        <f>+SUMIF('TOTAL RECURSOS 2021'!$P:$P,CONCATENATE("M001",$A173,1,$F$8),'TOTAL RECURSOS 2021'!$N:$N)</f>
        <v>0</v>
      </c>
      <c r="F173" s="22">
        <f>+SUMIF('TOTAL RECURSOS 2021'!$P:$P,CONCATENATE("E006",$A173,1,$F$8),'TOTAL RECURSOS 2021'!$N:$N)</f>
        <v>0</v>
      </c>
      <c r="G173" s="22">
        <f>+SUMIF('TOTAL RECURSOS 2021'!$P:$P,CONCATENATE("K024",$A173,1,$G$8),'TOTAL RECURSOS 2021'!$N:$N)</f>
        <v>0</v>
      </c>
      <c r="H173" s="22">
        <f>+SUMIF('TOTAL RECURSOS 2021'!$P:$P,CONCATENATE("O001",$A173,4,$F$8),'TOTAL RECURSOS 2021'!$N:$N)</f>
        <v>0</v>
      </c>
      <c r="I173" s="22">
        <f>+SUMIF('TOTAL RECURSOS 2021'!$P:$P,CONCATENATE("M001",$A173,4,$F$8),'TOTAL RECURSOS 2021'!$N:$N)</f>
        <v>25135</v>
      </c>
      <c r="J173" s="22">
        <f>+SUMIF('TOTAL RECURSOS 2021'!$P:$P,CONCATENATE("E006",$A173,4,$F$8),'TOTAL RECURSOS 2021'!$N:$N)</f>
        <v>1569320</v>
      </c>
    </row>
    <row r="174" spans="1:10" ht="17.100000000000001" customHeight="1" x14ac:dyDescent="0.25">
      <c r="A174" s="27">
        <v>329</v>
      </c>
      <c r="B174" s="21" t="s">
        <v>484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485</v>
      </c>
      <c r="C175" s="22">
        <f>+SUM(D175:J175)</f>
        <v>0</v>
      </c>
      <c r="D175" s="22">
        <f>+SUMIF('TOTAL RECURSOS 2021'!$P:$P,CONCATENATE("O001",$A175,1,$F$8),'TOTAL RECURSOS 2021'!$N:$N)</f>
        <v>0</v>
      </c>
      <c r="E175" s="22">
        <f>+SUMIF('TOTAL RECURSOS 2021'!$P:$P,CONCATENATE("M001",$A175,1,$F$8),'TOTAL RECURSOS 2021'!$N:$N)</f>
        <v>0</v>
      </c>
      <c r="F175" s="22">
        <f>+SUMIF('TOTAL RECURSOS 2021'!$P:$P,CONCATENATE("E006",$A175,1,$F$8),'TOTAL RECURSOS 2021'!$N:$N)</f>
        <v>0</v>
      </c>
      <c r="G175" s="22">
        <f>+SUMIF('TOTAL RECURSOS 2021'!$P:$P,CONCATENATE("K024",$A175,1,$G$8),'TOTAL RECURSOS 2021'!$N:$N)</f>
        <v>0</v>
      </c>
      <c r="H175" s="22">
        <f>+SUMIF('TOTAL RECURSOS 2021'!$P:$P,CONCATENATE("O001",$A175,4,$F$8),'TOTAL RECURSOS 2021'!$N:$N)</f>
        <v>0</v>
      </c>
      <c r="I175" s="22">
        <f>+SUMIF('TOTAL RECURSOS 2021'!$P:$P,CONCATENATE("M001",$A175,4,$F$8),'TOTAL RECURSOS 2021'!$N:$N)</f>
        <v>0</v>
      </c>
      <c r="J175" s="22">
        <f>+SUMIF('TOTAL RECURSOS 2021'!$P:$P,CONCATENATE("E006",$A175,4,$F$8),'TOTAL RECURSOS 2021'!$N:$N)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16712005</v>
      </c>
      <c r="D176" s="20">
        <f t="shared" si="74"/>
        <v>0</v>
      </c>
      <c r="E176" s="20">
        <f t="shared" si="74"/>
        <v>0</v>
      </c>
      <c r="F176" s="20">
        <f t="shared" si="74"/>
        <v>1280000</v>
      </c>
      <c r="G176" s="20">
        <f t="shared" si="74"/>
        <v>0</v>
      </c>
      <c r="H176" s="20">
        <f t="shared" si="74"/>
        <v>10000</v>
      </c>
      <c r="I176" s="20">
        <f t="shared" si="74"/>
        <v>813527</v>
      </c>
      <c r="J176" s="20">
        <f t="shared" si="74"/>
        <v>14608478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11062798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652116</v>
      </c>
      <c r="J177" s="22">
        <f t="shared" si="75"/>
        <v>10410682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11062798</v>
      </c>
      <c r="D178" s="22">
        <f>+SUMIF('TOTAL RECURSOS 2021'!$P:$P,CONCATENATE("O001",$A178,1,$F$8),'TOTAL RECURSOS 2021'!$N:$N)</f>
        <v>0</v>
      </c>
      <c r="E178" s="22">
        <f>+SUMIF('TOTAL RECURSOS 2021'!$P:$P,CONCATENATE("M001",$A178,1,$F$8),'TOTAL RECURSOS 2021'!$N:$N)</f>
        <v>0</v>
      </c>
      <c r="F178" s="22">
        <f>+SUMIF('TOTAL RECURSOS 2021'!$P:$P,CONCATENATE("E006",$A178,1,$F$8),'TOTAL RECURSOS 2021'!$N:$N)</f>
        <v>0</v>
      </c>
      <c r="G178" s="22">
        <f>+SUMIF('TOTAL RECURSOS 2021'!$P:$P,CONCATENATE("K024",$A178,1,$G$8),'TOTAL RECURSOS 2021'!$N:$N)</f>
        <v>0</v>
      </c>
      <c r="H178" s="22">
        <f>+SUMIF('TOTAL RECURSOS 2021'!$P:$P,CONCATENATE("O001",$A178,4,$F$8),'TOTAL RECURSOS 2021'!$N:$N)</f>
        <v>0</v>
      </c>
      <c r="I178" s="22">
        <f>+SUMIF('TOTAL RECURSOS 2021'!$P:$P,CONCATENATE("M001",$A178,4,$F$8),'TOTAL RECURSOS 2021'!$N:$N)</f>
        <v>652116</v>
      </c>
      <c r="J178" s="22">
        <f>+SUMIF('TOTAL RECURSOS 2021'!$P:$P,CONCATENATE("E006",$A178,4,$F$8),'TOTAL RECURSOS 2021'!$N:$N)</f>
        <v>10410682</v>
      </c>
    </row>
    <row r="179" spans="1:10" ht="17.100000000000001" customHeight="1" x14ac:dyDescent="0.25">
      <c r="A179" s="28">
        <v>33105</v>
      </c>
      <c r="B179" s="21" t="s">
        <v>474</v>
      </c>
      <c r="C179" s="22">
        <f>+SUM(D179:J179)</f>
        <v>0</v>
      </c>
      <c r="D179" s="22">
        <f>+SUMIF('TOTAL RECURSOS 2021'!$P:$P,CONCATENATE("O001",$A179,1,$F$8),'TOTAL RECURSOS 2021'!$N:$N)</f>
        <v>0</v>
      </c>
      <c r="E179" s="22">
        <f>+SUMIF('TOTAL RECURSOS 2021'!$P:$P,CONCATENATE("M001",$A179,1,$F$8),'TOTAL RECURSOS 2021'!$N:$N)</f>
        <v>0</v>
      </c>
      <c r="F179" s="22">
        <f>+SUMIF('TOTAL RECURSOS 2021'!$P:$P,CONCATENATE("E006",$A179,1,$F$8),'TOTAL RECURSOS 2021'!$N:$N)</f>
        <v>0</v>
      </c>
      <c r="G179" s="22">
        <f>+SUMIF('TOTAL RECURSOS 2021'!$P:$P,CONCATENATE("K024",$A179,1,$G$8),'TOTAL RECURSOS 2021'!$N:$N)</f>
        <v>0</v>
      </c>
      <c r="H179" s="22">
        <f>+SUMIF('TOTAL RECURSOS 2021'!$P:$P,CONCATENATE("O001",$A179,4,$F$8),'TOTAL RECURSOS 2021'!$N:$N)</f>
        <v>0</v>
      </c>
      <c r="I179" s="22">
        <f>+SUMIF('TOTAL RECURSOS 2021'!$P:$P,CONCATENATE("M001",$A179,4,$F$8),'TOTAL RECURSOS 2021'!$N:$N)</f>
        <v>0</v>
      </c>
      <c r="J179" s="22">
        <f>+SUMIF('TOTAL RECURSOS 2021'!$P:$P,CONCATENATE("E006",$A179,4,$F$8),'TOTAL RECURSOS 2021'!$N:$N)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1700000</v>
      </c>
      <c r="D180" s="22">
        <f t="shared" si="76"/>
        <v>0</v>
      </c>
      <c r="E180" s="22">
        <f t="shared" si="76"/>
        <v>0</v>
      </c>
      <c r="F180" s="22">
        <f t="shared" si="76"/>
        <v>0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1700000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1400000</v>
      </c>
      <c r="D181" s="22">
        <f>+SUMIF('TOTAL RECURSOS 2021'!$P:$P,CONCATENATE("O001",$A181,1,$F$8),'TOTAL RECURSOS 2021'!$N:$N)</f>
        <v>0</v>
      </c>
      <c r="E181" s="22">
        <f>+SUMIF('TOTAL RECURSOS 2021'!$P:$P,CONCATENATE("M001",$A181,1,$F$8),'TOTAL RECURSOS 2021'!$N:$N)</f>
        <v>0</v>
      </c>
      <c r="F181" s="22">
        <f>+SUMIF('TOTAL RECURSOS 2021'!$P:$P,CONCATENATE("E006",$A181,1,$F$8),'TOTAL RECURSOS 2021'!$N:$N)</f>
        <v>0</v>
      </c>
      <c r="G181" s="22">
        <f>+SUMIF('TOTAL RECURSOS 2021'!$P:$P,CONCATENATE("K024",$A181,1,$G$8),'TOTAL RECURSOS 2021'!$N:$N)</f>
        <v>0</v>
      </c>
      <c r="H181" s="22">
        <f>+SUMIF('TOTAL RECURSOS 2021'!$P:$P,CONCATENATE("O001",$A181,4,$F$8),'TOTAL RECURSOS 2021'!$N:$N)</f>
        <v>0</v>
      </c>
      <c r="I181" s="22">
        <f>+SUMIF('TOTAL RECURSOS 2021'!$P:$P,CONCATENATE("M001",$A181,4,$F$8),'TOTAL RECURSOS 2021'!$N:$N)</f>
        <v>0</v>
      </c>
      <c r="J181" s="22">
        <f>+SUMIF('TOTAL RECURSOS 2021'!$P:$P,CONCATENATE("E006",$A181,4,$F$8),'TOTAL RECURSOS 2021'!$N:$N)</f>
        <v>1400000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300000</v>
      </c>
      <c r="D182" s="22">
        <f>+SUMIF('TOTAL RECURSOS 2021'!$P:$P,CONCATENATE("O001",$A182,1,$F$8),'TOTAL RECURSOS 2021'!$N:$N)</f>
        <v>0</v>
      </c>
      <c r="E182" s="22">
        <f>+SUMIF('TOTAL RECURSOS 2021'!$P:$P,CONCATENATE("M001",$A182,1,$F$8),'TOTAL RECURSOS 2021'!$N:$N)</f>
        <v>0</v>
      </c>
      <c r="F182" s="22">
        <f>+SUMIF('TOTAL RECURSOS 2021'!$P:$P,CONCATENATE("E006",$A182,1,$F$8),'TOTAL RECURSOS 2021'!$N:$N)</f>
        <v>0</v>
      </c>
      <c r="G182" s="22">
        <f>+SUMIF('TOTAL RECURSOS 2021'!$P:$P,CONCATENATE("K024",$A182,1,$G$8),'TOTAL RECURSOS 2021'!$N:$N)</f>
        <v>0</v>
      </c>
      <c r="H182" s="22">
        <f>+SUMIF('TOTAL RECURSOS 2021'!$P:$P,CONCATENATE("O001",$A182,4,$F$8),'TOTAL RECURSOS 2021'!$N:$N)</f>
        <v>0</v>
      </c>
      <c r="I182" s="22">
        <f>+SUMIF('TOTAL RECURSOS 2021'!$P:$P,CONCATENATE("M001",$A182,4,$F$8),'TOTAL RECURSOS 2021'!$N:$N)</f>
        <v>0</v>
      </c>
      <c r="J182" s="22">
        <f>+SUMIF('TOTAL RECURSOS 2021'!$P:$P,CONCATENATE("E006",$A182,4,$F$8),'TOTAL RECURSOS 2021'!$N:$N)</f>
        <v>300000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660000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10000</v>
      </c>
      <c r="I183" s="22">
        <f t="shared" si="77"/>
        <v>150000</v>
      </c>
      <c r="J183" s="22">
        <f t="shared" si="77"/>
        <v>500000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660000</v>
      </c>
      <c r="D184" s="22">
        <f>+SUMIF('TOTAL RECURSOS 2021'!$P:$P,CONCATENATE("O001",$A184,1,$F$8),'TOTAL RECURSOS 2021'!$N:$N)</f>
        <v>0</v>
      </c>
      <c r="E184" s="22">
        <f>+SUMIF('TOTAL RECURSOS 2021'!$P:$P,CONCATENATE("M001",$A184,1,$F$8),'TOTAL RECURSOS 2021'!$N:$N)</f>
        <v>0</v>
      </c>
      <c r="F184" s="22">
        <f>+SUMIF('TOTAL RECURSOS 2021'!$P:$P,CONCATENATE("E006",$A184,1,$F$8),'TOTAL RECURSOS 2021'!$N:$N)</f>
        <v>0</v>
      </c>
      <c r="G184" s="22">
        <f>+SUMIF('TOTAL RECURSOS 2021'!$P:$P,CONCATENATE("K024",$A184,1,$G$8),'TOTAL RECURSOS 2021'!$N:$N)</f>
        <v>0</v>
      </c>
      <c r="H184" s="22">
        <f>+SUMIF('TOTAL RECURSOS 2021'!$P:$P,CONCATENATE("O001",$A184,4,$F$8),'TOTAL RECURSOS 2021'!$N:$N)</f>
        <v>10000</v>
      </c>
      <c r="I184" s="22">
        <f>+SUMIF('TOTAL RECURSOS 2021'!$P:$P,CONCATENATE("M001",$A184,4,$F$8),'TOTAL RECURSOS 2021'!$N:$N)</f>
        <v>150000</v>
      </c>
      <c r="J184" s="22">
        <f>+SUMIF('TOTAL RECURSOS 2021'!$P:$P,CONCATENATE("E006",$A184,4,$F$8),'TOTAL RECURSOS 2021'!$N:$N)</f>
        <v>500000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0</v>
      </c>
      <c r="D186" s="22">
        <f>+SUMIF('TOTAL RECURSOS 2021'!$P:$P,CONCATENATE("O001",$A186,1,$F$8),'TOTAL RECURSOS 2021'!$N:$N)</f>
        <v>0</v>
      </c>
      <c r="E186" s="22">
        <f>+SUMIF('TOTAL RECURSOS 2021'!$P:$P,CONCATENATE("M001",$A186,1,$F$8),'TOTAL RECURSOS 2021'!$N:$N)</f>
        <v>0</v>
      </c>
      <c r="F186" s="22">
        <f>+SUMIF('TOTAL RECURSOS 2021'!$P:$P,CONCATENATE("E006",$A186,1,$F$8),'TOTAL RECURSOS 2021'!$N:$N)</f>
        <v>0</v>
      </c>
      <c r="G186" s="22">
        <f>+SUMIF('TOTAL RECURSOS 2021'!$P:$P,CONCATENATE("K024",$A186,1,$G$8),'TOTAL RECURSOS 2021'!$N:$N)</f>
        <v>0</v>
      </c>
      <c r="H186" s="22">
        <f>+SUMIF('TOTAL RECURSOS 2021'!$P:$P,CONCATENATE("O001",$A186,4,$F$8),'TOTAL RECURSOS 2021'!$N:$N)</f>
        <v>0</v>
      </c>
      <c r="I186" s="22">
        <f>+SUMIF('TOTAL RECURSOS 2021'!$P:$P,CONCATENATE("M001",$A186,4,$F$8),'TOTAL RECURSOS 2021'!$N:$N)</f>
        <v>0</v>
      </c>
      <c r="J186" s="22">
        <f>+SUMIF('TOTAL RECURSOS 2021'!$P:$P,CONCATENATE("E006",$A186,4,$F$8),'TOTAL RECURSOS 2021'!$N:$N)</f>
        <v>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1369207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11411</v>
      </c>
      <c r="J187" s="22">
        <f t="shared" si="79"/>
        <v>1357796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50000</v>
      </c>
      <c r="D188" s="22">
        <f>+SUMIF('TOTAL RECURSOS 2021'!$P:$P,CONCATENATE("O001",$A188,1,$F$8),'TOTAL RECURSOS 2021'!$N:$N)</f>
        <v>0</v>
      </c>
      <c r="E188" s="22">
        <f>+SUMIF('TOTAL RECURSOS 2021'!$P:$P,CONCATENATE("M001",$A188,1,$F$8),'TOTAL RECURSOS 2021'!$N:$N)</f>
        <v>0</v>
      </c>
      <c r="F188" s="22">
        <f>+SUMIF('TOTAL RECURSOS 2021'!$P:$P,CONCATENATE("E006",$A188,1,$F$8),'TOTAL RECURSOS 2021'!$N:$N)</f>
        <v>0</v>
      </c>
      <c r="G188" s="22">
        <f>+SUMIF('TOTAL RECURSOS 2021'!$P:$P,CONCATENATE("K024",$A188,1,$G$8),'TOTAL RECURSOS 2021'!$N:$N)</f>
        <v>0</v>
      </c>
      <c r="H188" s="22">
        <f>+SUMIF('TOTAL RECURSOS 2021'!$P:$P,CONCATENATE("O001",$A188,4,$F$8),'TOTAL RECURSOS 2021'!$N:$N)</f>
        <v>0</v>
      </c>
      <c r="I188" s="22">
        <f>+SUMIF('TOTAL RECURSOS 2021'!$P:$P,CONCATENATE("M001",$A188,4,$F$8),'TOTAL RECURSOS 2021'!$N:$N)</f>
        <v>0</v>
      </c>
      <c r="J188" s="22">
        <f>+SUMIF('TOTAL RECURSOS 2021'!$P:$P,CONCATENATE("E006",$A188,4,$F$8),'TOTAL RECURSOS 2021'!$N:$N)</f>
        <v>50000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1119207</v>
      </c>
      <c r="D189" s="22">
        <f>+SUMIF('TOTAL RECURSOS 2021'!$P:$P,CONCATENATE("O001",$A189,1,$F$8),'TOTAL RECURSOS 2021'!$N:$N)</f>
        <v>0</v>
      </c>
      <c r="E189" s="22">
        <f>+SUMIF('TOTAL RECURSOS 2021'!$P:$P,CONCATENATE("M001",$A189,1,$F$8),'TOTAL RECURSOS 2021'!$N:$N)</f>
        <v>0</v>
      </c>
      <c r="F189" s="22">
        <f>+SUMIF('TOTAL RECURSOS 2021'!$P:$P,CONCATENATE("E006",$A189,1,$F$8),'TOTAL RECURSOS 2021'!$N:$N)</f>
        <v>0</v>
      </c>
      <c r="G189" s="22">
        <f>+SUMIF('TOTAL RECURSOS 2021'!$P:$P,CONCATENATE("K024",$A189,1,$G$8),'TOTAL RECURSOS 2021'!$N:$N)</f>
        <v>0</v>
      </c>
      <c r="H189" s="22">
        <f>+SUMIF('TOTAL RECURSOS 2021'!$P:$P,CONCATENATE("O001",$A189,4,$F$8),'TOTAL RECURSOS 2021'!$N:$N)</f>
        <v>0</v>
      </c>
      <c r="I189" s="22">
        <f>+SUMIF('TOTAL RECURSOS 2021'!$P:$P,CONCATENATE("M001",$A189,4,$F$8),'TOTAL RECURSOS 2021'!$N:$N)</f>
        <v>11411</v>
      </c>
      <c r="J189" s="22">
        <f>+SUMIF('TOTAL RECURSOS 2021'!$P:$P,CONCATENATE("E006",$A189,4,$F$8),'TOTAL RECURSOS 2021'!$N:$N)</f>
        <v>1107796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2021'!$P:$P,CONCATENATE("O001",$A190,1,$F$8),'TOTAL RECURSOS 2021'!$N:$N)</f>
        <v>0</v>
      </c>
      <c r="E190" s="22">
        <f>+SUMIF('TOTAL RECURSOS 2021'!$P:$P,CONCATENATE("M001",$A190,1,$F$8),'TOTAL RECURSOS 2021'!$N:$N)</f>
        <v>0</v>
      </c>
      <c r="F190" s="22">
        <f>+SUMIF('TOTAL RECURSOS 2021'!$P:$P,CONCATENATE("E006",$A190,1,$F$8),'TOTAL RECURSOS 2021'!$N:$N)</f>
        <v>0</v>
      </c>
      <c r="G190" s="22">
        <f>+SUMIF('TOTAL RECURSOS 2021'!$P:$P,CONCATENATE("K024",$A190,1,$G$8),'TOTAL RECURSOS 2021'!$N:$N)</f>
        <v>0</v>
      </c>
      <c r="H190" s="22">
        <f>+SUMIF('TOTAL RECURSOS 2021'!$P:$P,CONCATENATE("O001",$A190,4,$F$8),'TOTAL RECURSOS 2021'!$N:$N)</f>
        <v>0</v>
      </c>
      <c r="I190" s="22">
        <f>+SUMIF('TOTAL RECURSOS 2021'!$P:$P,CONCATENATE("M001",$A190,4,$F$8),'TOTAL RECURSOS 2021'!$N:$N)</f>
        <v>0</v>
      </c>
      <c r="J190" s="22">
        <f>+SUMIF('TOTAL RECURSOS 2021'!$P:$P,CONCATENATE("E006",$A190,4,$F$8),'TOTAL RECURSOS 2021'!$N:$N)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0</v>
      </c>
      <c r="D191" s="22">
        <f>+SUMIF('TOTAL RECURSOS 2021'!$P:$P,CONCATENATE("O001",$A191,1,$F$8),'TOTAL RECURSOS 2021'!$N:$N)</f>
        <v>0</v>
      </c>
      <c r="E191" s="22">
        <f>+SUMIF('TOTAL RECURSOS 2021'!$P:$P,CONCATENATE("M001",$A191,1,$F$8),'TOTAL RECURSOS 2021'!$N:$N)</f>
        <v>0</v>
      </c>
      <c r="F191" s="22">
        <f>+SUMIF('TOTAL RECURSOS 2021'!$P:$P,CONCATENATE("E006",$A191,1,$F$8),'TOTAL RECURSOS 2021'!$N:$N)</f>
        <v>0</v>
      </c>
      <c r="G191" s="22">
        <f>+SUMIF('TOTAL RECURSOS 2021'!$P:$P,CONCATENATE("K024",$A191,1,$G$8),'TOTAL RECURSOS 2021'!$N:$N)</f>
        <v>0</v>
      </c>
      <c r="H191" s="22">
        <f>+SUMIF('TOTAL RECURSOS 2021'!$P:$P,CONCATENATE("O001",$A191,4,$F$8),'TOTAL RECURSOS 2021'!$N:$N)</f>
        <v>0</v>
      </c>
      <c r="I191" s="22">
        <f>+SUMIF('TOTAL RECURSOS 2021'!$P:$P,CONCATENATE("M001",$A191,4,$F$8),'TOTAL RECURSOS 2021'!$N:$N)</f>
        <v>0</v>
      </c>
      <c r="J191" s="22">
        <f>+SUMIF('TOTAL RECURSOS 2021'!$P:$P,CONCATENATE("E006",$A191,4,$F$8),'TOTAL RECURSOS 2021'!$N:$N)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200000</v>
      </c>
      <c r="D192" s="22">
        <f>+SUMIF('TOTAL RECURSOS 2021'!$P:$P,CONCATENATE("O001",$A192,1,$F$8),'TOTAL RECURSOS 2021'!$N:$N)</f>
        <v>0</v>
      </c>
      <c r="E192" s="22">
        <f>+SUMIF('TOTAL RECURSOS 2021'!$P:$P,CONCATENATE("M001",$A192,1,$F$8),'TOTAL RECURSOS 2021'!$N:$N)</f>
        <v>0</v>
      </c>
      <c r="F192" s="22">
        <f>+SUMIF('TOTAL RECURSOS 2021'!$P:$P,CONCATENATE("E006",$A192,1,$F$8),'TOTAL RECURSOS 2021'!$N:$N)</f>
        <v>0</v>
      </c>
      <c r="G192" s="22">
        <f>+SUMIF('TOTAL RECURSOS 2021'!$P:$P,CONCATENATE("K024",$A192,1,$G$8),'TOTAL RECURSOS 2021'!$N:$N)</f>
        <v>0</v>
      </c>
      <c r="H192" s="22">
        <f>+SUMIF('TOTAL RECURSOS 2021'!$P:$P,CONCATENATE("O001",$A192,4,$F$8),'TOTAL RECURSOS 2021'!$N:$N)</f>
        <v>0</v>
      </c>
      <c r="I192" s="22">
        <f>+SUMIF('TOTAL RECURSOS 2021'!$P:$P,CONCATENATE("M001",$A192,4,$F$8),'TOTAL RECURSOS 2021'!$N:$N)</f>
        <v>0</v>
      </c>
      <c r="J192" s="22">
        <f>+SUMIF('TOTAL RECURSOS 2021'!$P:$P,CONCATENATE("E006",$A192,4,$F$8),'TOTAL RECURSOS 2021'!$N:$N)</f>
        <v>200000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1920000</v>
      </c>
      <c r="D193" s="22">
        <f t="shared" si="80"/>
        <v>0</v>
      </c>
      <c r="E193" s="22">
        <f t="shared" si="80"/>
        <v>0</v>
      </c>
      <c r="F193" s="22">
        <f t="shared" si="80"/>
        <v>1280000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640000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1920000</v>
      </c>
      <c r="D194" s="22">
        <f>+SUMIF('TOTAL RECURSOS 2021'!$P:$P,CONCATENATE("O001",$A194,1,$F$8),'TOTAL RECURSOS 2021'!$N:$N)</f>
        <v>0</v>
      </c>
      <c r="E194" s="22">
        <f>+SUMIF('TOTAL RECURSOS 2021'!$P:$P,CONCATENATE("M001",$A194,1,$F$8),'TOTAL RECURSOS 2021'!$N:$N)</f>
        <v>0</v>
      </c>
      <c r="F194" s="22">
        <f>+SUMIF('TOTAL RECURSOS 2021'!$P:$P,CONCATENATE("E006",$A194,1,$F$8),'TOTAL RECURSOS 2021'!$N:$N)</f>
        <v>1280000</v>
      </c>
      <c r="G194" s="22">
        <f>+SUMIF('TOTAL RECURSOS 2021'!$P:$P,CONCATENATE("K024",$A194,1,$G$8),'TOTAL RECURSOS 2021'!$N:$N)</f>
        <v>0</v>
      </c>
      <c r="H194" s="22">
        <f>+SUMIF('TOTAL RECURSOS 2021'!$P:$P,CONCATENATE("O001",$A194,4,$F$8),'TOTAL RECURSOS 2021'!$N:$N)</f>
        <v>0</v>
      </c>
      <c r="I194" s="22">
        <f>+SUMIF('TOTAL RECURSOS 2021'!$P:$P,CONCATENATE("M001",$A194,4,$F$8),'TOTAL RECURSOS 2021'!$N:$N)</f>
        <v>0</v>
      </c>
      <c r="J194" s="22">
        <f>+SUMIF('TOTAL RECURSOS 2021'!$P:$P,CONCATENATE("E006",$A194,4,$F$8),'TOTAL RECURSOS 2021'!$N:$N)</f>
        <v>640000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0</v>
      </c>
      <c r="D196" s="22">
        <f>+SUMIF('TOTAL RECURSOS 2021'!$P:$P,CONCATENATE("O001",$A196,1,$F$8),'TOTAL RECURSOS 2021'!$N:$N)</f>
        <v>0</v>
      </c>
      <c r="E196" s="22">
        <f>+SUMIF('TOTAL RECURSOS 2021'!$P:$P,CONCATENATE("M001",$A196,1,$F$8),'TOTAL RECURSOS 2021'!$N:$N)</f>
        <v>0</v>
      </c>
      <c r="F196" s="22">
        <f>+SUMIF('TOTAL RECURSOS 2021'!$P:$P,CONCATENATE("E006",$A196,1,$F$8),'TOTAL RECURSOS 2021'!$N:$N)</f>
        <v>0</v>
      </c>
      <c r="G196" s="22">
        <f>+SUMIF('TOTAL RECURSOS 2021'!$P:$P,CONCATENATE("K024",$A196,1,$G$8),'TOTAL RECURSOS 2021'!$N:$N)</f>
        <v>0</v>
      </c>
      <c r="H196" s="22">
        <f>+SUMIF('TOTAL RECURSOS 2021'!$P:$P,CONCATENATE("O001",$A196,4,$F$8),'TOTAL RECURSOS 2021'!$N:$N)</f>
        <v>0</v>
      </c>
      <c r="I196" s="22">
        <f>+SUMIF('TOTAL RECURSOS 2021'!$P:$P,CONCATENATE("M001",$A196,4,$F$8),'TOTAL RECURSOS 2021'!$N:$N)</f>
        <v>0</v>
      </c>
      <c r="J196" s="22">
        <f>+SUMIF('TOTAL RECURSOS 2021'!$P:$P,CONCATENATE("E006",$A196,4,$F$8),'TOTAL RECURSOS 2021'!$N:$N)</f>
        <v>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0</v>
      </c>
      <c r="D197" s="22">
        <f>+SUMIF('TOTAL RECURSOS 2021'!$P:$P,CONCATENATE("O001",$A197,1,$F$8),'TOTAL RECURSOS 2021'!$N:$N)</f>
        <v>0</v>
      </c>
      <c r="E197" s="22">
        <f>+SUMIF('TOTAL RECURSOS 2021'!$P:$P,CONCATENATE("M001",$A197,1,$F$8),'TOTAL RECURSOS 2021'!$N:$N)</f>
        <v>0</v>
      </c>
      <c r="F197" s="22">
        <f>+SUMIF('TOTAL RECURSOS 2021'!$P:$P,CONCATENATE("E006",$A197,1,$F$8),'TOTAL RECURSOS 2021'!$N:$N)</f>
        <v>0</v>
      </c>
      <c r="G197" s="22">
        <f>+SUMIF('TOTAL RECURSOS 2021'!$P:$P,CONCATENATE("K024",$A197,1,$G$8),'TOTAL RECURSOS 2021'!$N:$N)</f>
        <v>0</v>
      </c>
      <c r="H197" s="22">
        <f>+SUMIF('TOTAL RECURSOS 2021'!$P:$P,CONCATENATE("O001",$A197,4,$F$8),'TOTAL RECURSOS 2021'!$N:$N)</f>
        <v>0</v>
      </c>
      <c r="I197" s="22">
        <f>+SUMIF('TOTAL RECURSOS 2021'!$P:$P,CONCATENATE("M001",$A197,4,$F$8),'TOTAL RECURSOS 2021'!$N:$N)</f>
        <v>0</v>
      </c>
      <c r="J197" s="22">
        <f>+SUMIF('TOTAL RECURSOS 2021'!$P:$P,CONCATENATE("E006",$A197,4,$F$8),'TOTAL RECURSOS 2021'!$N:$N)</f>
        <v>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2900000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600000</v>
      </c>
      <c r="J198" s="20">
        <f t="shared" si="82"/>
        <v>2300000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600000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600000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600000</v>
      </c>
      <c r="D200" s="22">
        <f>+SUMIF('TOTAL RECURSOS 2021'!$P:$P,CONCATENATE("O001",$A200,1,$F$8),'TOTAL RECURSOS 2021'!$N:$N)</f>
        <v>0</v>
      </c>
      <c r="E200" s="22">
        <f>+SUMIF('TOTAL RECURSOS 2021'!$P:$P,CONCATENATE("M001",$A200,1,$F$8),'TOTAL RECURSOS 2021'!$N:$N)</f>
        <v>0</v>
      </c>
      <c r="F200" s="22">
        <f>+SUMIF('TOTAL RECURSOS 2021'!$P:$P,CONCATENATE("E006",$A200,1,$F$8),'TOTAL RECURSOS 2021'!$N:$N)</f>
        <v>0</v>
      </c>
      <c r="G200" s="22">
        <f>+SUMIF('TOTAL RECURSOS 2021'!$P:$P,CONCATENATE("K024",$A200,1,$G$8),'TOTAL RECURSOS 2021'!$N:$N)</f>
        <v>0</v>
      </c>
      <c r="H200" s="22">
        <f>+SUMIF('TOTAL RECURSOS 2021'!$P:$P,CONCATENATE("O001",$A200,4,$F$8),'TOTAL RECURSOS 2021'!$N:$N)</f>
        <v>0</v>
      </c>
      <c r="I200" s="22">
        <f>+SUMIF('TOTAL RECURSOS 2021'!$P:$P,CONCATENATE("M001",$A200,4,$F$8),'TOTAL RECURSOS 2021'!$N:$N)</f>
        <v>600000</v>
      </c>
      <c r="J200" s="22">
        <f>+SUMIF('TOTAL RECURSOS 2021'!$P:$P,CONCATENATE("E006",$A200,4,$F$8),'TOTAL RECURSOS 2021'!$N:$N)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1000000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1000000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1000000</v>
      </c>
      <c r="D202" s="22">
        <f>+SUMIF('TOTAL RECURSOS 2021'!$P:$P,CONCATENATE("O001",$A202,1,$F$8),'TOTAL RECURSOS 2021'!$N:$N)</f>
        <v>0</v>
      </c>
      <c r="E202" s="22">
        <f>+SUMIF('TOTAL RECURSOS 2021'!$P:$P,CONCATENATE("M001",$A202,1,$F$8),'TOTAL RECURSOS 2021'!$N:$N)</f>
        <v>0</v>
      </c>
      <c r="F202" s="22">
        <f>+SUMIF('TOTAL RECURSOS 2021'!$P:$P,CONCATENATE("E006",$A202,1,$F$8),'TOTAL RECURSOS 2021'!$N:$N)</f>
        <v>0</v>
      </c>
      <c r="G202" s="22">
        <f>+SUMIF('TOTAL RECURSOS 2021'!$P:$P,CONCATENATE("K024",$A202,1,$G$8),'TOTAL RECURSOS 2021'!$N:$N)</f>
        <v>0</v>
      </c>
      <c r="H202" s="22">
        <f>+SUMIF('TOTAL RECURSOS 2021'!$P:$P,CONCATENATE("O001",$A202,4,$F$8),'TOTAL RECURSOS 2021'!$N:$N)</f>
        <v>0</v>
      </c>
      <c r="I202" s="22">
        <f>+SUMIF('TOTAL RECURSOS 2021'!$P:$P,CONCATENATE("M001",$A202,4,$F$8),'TOTAL RECURSOS 2021'!$N:$N)</f>
        <v>0</v>
      </c>
      <c r="J202" s="22">
        <f>+SUMIF('TOTAL RECURSOS 2021'!$P:$P,CONCATENATE("E006",$A202,4,$F$8),'TOTAL RECURSOS 2021'!$N:$N)</f>
        <v>1000000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300000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300000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300000</v>
      </c>
      <c r="D204" s="22">
        <f>+SUMIF('TOTAL RECURSOS 2021'!$P:$P,CONCATENATE("O001",$A204,1,$F$8),'TOTAL RECURSOS 2021'!$N:$N)</f>
        <v>0</v>
      </c>
      <c r="E204" s="22">
        <f>+SUMIF('TOTAL RECURSOS 2021'!$P:$P,CONCATENATE("M001",$A204,1,$F$8),'TOTAL RECURSOS 2021'!$N:$N)</f>
        <v>0</v>
      </c>
      <c r="F204" s="22">
        <f>+SUMIF('TOTAL RECURSOS 2021'!$P:$P,CONCATENATE("E006",$A204,1,$F$8),'TOTAL RECURSOS 2021'!$N:$N)</f>
        <v>0</v>
      </c>
      <c r="G204" s="22">
        <f>+SUMIF('TOTAL RECURSOS 2021'!$P:$P,CONCATENATE("K024",$A204,1,$G$8),'TOTAL RECURSOS 2021'!$N:$N)</f>
        <v>0</v>
      </c>
      <c r="H204" s="22">
        <f>+SUMIF('TOTAL RECURSOS 2021'!$P:$P,CONCATENATE("O001",$A204,4,$F$8),'TOTAL RECURSOS 2021'!$N:$N)</f>
        <v>0</v>
      </c>
      <c r="I204" s="22">
        <f>+SUMIF('TOTAL RECURSOS 2021'!$P:$P,CONCATENATE("M001",$A204,4,$F$8),'TOTAL RECURSOS 2021'!$N:$N)</f>
        <v>0</v>
      </c>
      <c r="J204" s="22">
        <f>+SUMIF('TOTAL RECURSOS 2021'!$P:$P,CONCATENATE("E006",$A204,4,$F$8),'TOTAL RECURSOS 2021'!$N:$N)</f>
        <v>300000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1000000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1000000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1000000</v>
      </c>
      <c r="D206" s="22">
        <f>+SUMIF('TOTAL RECURSOS 2021'!$P:$P,CONCATENATE("O001",$A206,1,$F$8),'TOTAL RECURSOS 2021'!$N:$N)</f>
        <v>0</v>
      </c>
      <c r="E206" s="22">
        <f>+SUMIF('TOTAL RECURSOS 2021'!$P:$P,CONCATENATE("M001",$A206,1,$F$8),'TOTAL RECURSOS 2021'!$N:$N)</f>
        <v>0</v>
      </c>
      <c r="F206" s="22">
        <f>+SUMIF('TOTAL RECURSOS 2021'!$P:$P,CONCATENATE("E006",$A206,1,$F$8),'TOTAL RECURSOS 2021'!$N:$N)</f>
        <v>0</v>
      </c>
      <c r="G206" s="22">
        <f>+SUMIF('TOTAL RECURSOS 2021'!$P:$P,CONCATENATE("K024",$A206,1,$G$8),'TOTAL RECURSOS 2021'!$N:$N)</f>
        <v>0</v>
      </c>
      <c r="H206" s="22">
        <f>+SUMIF('TOTAL RECURSOS 2021'!$P:$P,CONCATENATE("O001",$A206,4,$F$8),'TOTAL RECURSOS 2021'!$N:$N)</f>
        <v>0</v>
      </c>
      <c r="I206" s="22">
        <f>+SUMIF('TOTAL RECURSOS 2021'!$P:$P,CONCATENATE("M001",$A206,4,$F$8),'TOTAL RECURSOS 2021'!$N:$N)</f>
        <v>0</v>
      </c>
      <c r="J206" s="22">
        <f>+SUMIF('TOTAL RECURSOS 2021'!$P:$P,CONCATENATE("E006",$A206,4,$F$8),'TOTAL RECURSOS 2021'!$N:$N)</f>
        <v>1000000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24105802</v>
      </c>
      <c r="D207" s="20">
        <f t="shared" si="87"/>
        <v>0</v>
      </c>
      <c r="E207" s="20">
        <f t="shared" si="87"/>
        <v>0</v>
      </c>
      <c r="F207" s="20">
        <f t="shared" si="87"/>
        <v>9360564</v>
      </c>
      <c r="G207" s="20">
        <f t="shared" si="87"/>
        <v>0</v>
      </c>
      <c r="H207" s="20">
        <f t="shared" si="87"/>
        <v>0</v>
      </c>
      <c r="I207" s="20">
        <f t="shared" si="87"/>
        <v>50000</v>
      </c>
      <c r="J207" s="20">
        <f t="shared" si="87"/>
        <v>14695238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1800000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1800000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2021'!$P:$P,CONCATENATE("O001",$A209,1,$F$8),'TOTAL RECURSOS 2021'!$N:$N)</f>
        <v>0</v>
      </c>
      <c r="E209" s="22">
        <f>+SUMIF('TOTAL RECURSOS 2021'!$P:$P,CONCATENATE("M001",$A209,1,$F$8),'TOTAL RECURSOS 2021'!$N:$N)</f>
        <v>0</v>
      </c>
      <c r="F209" s="22">
        <f>+SUMIF('TOTAL RECURSOS 2021'!$P:$P,CONCATENATE("E006",$A209,1,$F$8),'TOTAL RECURSOS 2021'!$N:$N)</f>
        <v>0</v>
      </c>
      <c r="G209" s="22">
        <f>+SUMIF('TOTAL RECURSOS 2021'!$P:$P,CONCATENATE("K024",$A209,1,$G$8),'TOTAL RECURSOS 2021'!$N:$N)</f>
        <v>0</v>
      </c>
      <c r="H209" s="22">
        <f>+SUMIF('TOTAL RECURSOS 2021'!$P:$P,CONCATENATE("O001",$A209,4,$F$8),'TOTAL RECURSOS 2021'!$N:$N)</f>
        <v>0</v>
      </c>
      <c r="I209" s="22">
        <f>+SUMIF('TOTAL RECURSOS 2021'!$P:$P,CONCATENATE("M001",$A209,4,$F$8),'TOTAL RECURSOS 2021'!$N:$N)</f>
        <v>0</v>
      </c>
      <c r="J209" s="22">
        <f>+SUMIF('TOTAL RECURSOS 2021'!$P:$P,CONCATENATE("E006",$A209,4,$F$8),'TOTAL RECURSOS 2021'!$N:$N)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1800000</v>
      </c>
      <c r="D210" s="22">
        <f>+SUMIF('TOTAL RECURSOS 2021'!$P:$P,CONCATENATE("O001",$A210,1,$F$8),'TOTAL RECURSOS 2021'!$N:$N)</f>
        <v>0</v>
      </c>
      <c r="E210" s="22">
        <f>+SUMIF('TOTAL RECURSOS 2021'!$P:$P,CONCATENATE("M001",$A210,1,$F$8),'TOTAL RECURSOS 2021'!$N:$N)</f>
        <v>0</v>
      </c>
      <c r="F210" s="22">
        <f>+SUMIF('TOTAL RECURSOS 2021'!$P:$P,CONCATENATE("E006",$A210,1,$F$8),'TOTAL RECURSOS 2021'!$N:$N)</f>
        <v>0</v>
      </c>
      <c r="G210" s="22">
        <f>+SUMIF('TOTAL RECURSOS 2021'!$P:$P,CONCATENATE("K024",$A210,1,$G$8),'TOTAL RECURSOS 2021'!$N:$N)</f>
        <v>0</v>
      </c>
      <c r="H210" s="22">
        <f>+SUMIF('TOTAL RECURSOS 2021'!$P:$P,CONCATENATE("O001",$A210,4,$F$8),'TOTAL RECURSOS 2021'!$N:$N)</f>
        <v>0</v>
      </c>
      <c r="I210" s="22">
        <f>+SUMIF('TOTAL RECURSOS 2021'!$P:$P,CONCATENATE("M001",$A210,4,$F$8),'TOTAL RECURSOS 2021'!$N:$N)</f>
        <v>0</v>
      </c>
      <c r="J210" s="22">
        <f>+SUMIF('TOTAL RECURSOS 2021'!$P:$P,CONCATENATE("E006",$A210,4,$F$8),'TOTAL RECURSOS 2021'!$N:$N)</f>
        <v>1800000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50000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50000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50000</v>
      </c>
      <c r="D212" s="22">
        <f>+SUMIF('TOTAL RECURSOS 2021'!$P:$P,CONCATENATE("O001",$A212,1,$F$8),'TOTAL RECURSOS 2021'!$N:$N)</f>
        <v>0</v>
      </c>
      <c r="E212" s="22">
        <f>+SUMIF('TOTAL RECURSOS 2021'!$P:$P,CONCATENATE("M001",$A212,1,$F$8),'TOTAL RECURSOS 2021'!$N:$N)</f>
        <v>0</v>
      </c>
      <c r="F212" s="22">
        <f>+SUMIF('TOTAL RECURSOS 2021'!$P:$P,CONCATENATE("E006",$A212,1,$F$8),'TOTAL RECURSOS 2021'!$N:$N)</f>
        <v>0</v>
      </c>
      <c r="G212" s="22">
        <f>+SUMIF('TOTAL RECURSOS 2021'!$P:$P,CONCATENATE("K024",$A212,1,$G$8),'TOTAL RECURSOS 2021'!$N:$N)</f>
        <v>0</v>
      </c>
      <c r="H212" s="22">
        <f>+SUMIF('TOTAL RECURSOS 2021'!$P:$P,CONCATENATE("O001",$A212,4,$F$8),'TOTAL RECURSOS 2021'!$N:$N)</f>
        <v>0</v>
      </c>
      <c r="I212" s="22">
        <f>+SUMIF('TOTAL RECURSOS 2021'!$P:$P,CONCATENATE("M001",$A212,4,$F$8),'TOTAL RECURSOS 2021'!$N:$N)</f>
        <v>0</v>
      </c>
      <c r="J212" s="22">
        <f>+SUMIF('TOTAL RECURSOS 2021'!$P:$P,CONCATENATE("E006",$A212,4,$F$8),'TOTAL RECURSOS 2021'!$N:$N)</f>
        <v>50000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4200000</v>
      </c>
      <c r="D213" s="22">
        <f t="shared" si="90"/>
        <v>0</v>
      </c>
      <c r="E213" s="22">
        <f t="shared" si="90"/>
        <v>0</v>
      </c>
      <c r="F213" s="22">
        <f t="shared" si="90"/>
        <v>2800000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1400000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4200000</v>
      </c>
      <c r="D214" s="22">
        <f>+SUMIF('TOTAL RECURSOS 2021'!$P:$P,CONCATENATE("O001",$A214,1,$F$8),'TOTAL RECURSOS 2021'!$N:$N)</f>
        <v>0</v>
      </c>
      <c r="E214" s="22">
        <f>+SUMIF('TOTAL RECURSOS 2021'!$P:$P,CONCATENATE("M001",$A214,1,$F$8),'TOTAL RECURSOS 2021'!$N:$N)</f>
        <v>0</v>
      </c>
      <c r="F214" s="22">
        <f>+SUMIF('TOTAL RECURSOS 2021'!$P:$P,CONCATENATE("E006",$A214,1,$F$8),'TOTAL RECURSOS 2021'!$N:$N)</f>
        <v>2800000</v>
      </c>
      <c r="G214" s="22">
        <f>+SUMIF('TOTAL RECURSOS 2021'!$P:$P,CONCATENATE("K024",$A214,1,$G$8),'TOTAL RECURSOS 2021'!$N:$N)</f>
        <v>0</v>
      </c>
      <c r="H214" s="22">
        <f>+SUMIF('TOTAL RECURSOS 2021'!$P:$P,CONCATENATE("O001",$A214,4,$F$8),'TOTAL RECURSOS 2021'!$N:$N)</f>
        <v>0</v>
      </c>
      <c r="I214" s="22">
        <f>+SUMIF('TOTAL RECURSOS 2021'!$P:$P,CONCATENATE("M001",$A214,4,$F$8),'TOTAL RECURSOS 2021'!$N:$N)</f>
        <v>0</v>
      </c>
      <c r="J214" s="22">
        <f>+SUMIF('TOTAL RECURSOS 2021'!$P:$P,CONCATENATE("E006",$A214,4,$F$8),'TOTAL RECURSOS 2021'!$N:$N)</f>
        <v>1400000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2795827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2795827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2795827</v>
      </c>
      <c r="D216" s="22">
        <f>+SUMIF('TOTAL RECURSOS 2021'!$P:$P,CONCATENATE("O001",$A216,1,$F$8),'TOTAL RECURSOS 2021'!$N:$N)</f>
        <v>0</v>
      </c>
      <c r="E216" s="22">
        <f>+SUMIF('TOTAL RECURSOS 2021'!$P:$P,CONCATENATE("M001",$A216,1,$F$8),'TOTAL RECURSOS 2021'!$N:$N)</f>
        <v>0</v>
      </c>
      <c r="F216" s="22">
        <f>+SUMIF('TOTAL RECURSOS 2021'!$P:$P,CONCATENATE("E006",$A216,1,$F$8),'TOTAL RECURSOS 2021'!$N:$N)</f>
        <v>0</v>
      </c>
      <c r="G216" s="22">
        <f>+SUMIF('TOTAL RECURSOS 2021'!$P:$P,CONCATENATE("K024",$A216,1,$G$8),'TOTAL RECURSOS 2021'!$N:$N)</f>
        <v>0</v>
      </c>
      <c r="H216" s="22">
        <f>+SUMIF('TOTAL RECURSOS 2021'!$P:$P,CONCATENATE("O001",$A216,4,$F$8),'TOTAL RECURSOS 2021'!$N:$N)</f>
        <v>0</v>
      </c>
      <c r="I216" s="22">
        <f>+SUMIF('TOTAL RECURSOS 2021'!$P:$P,CONCATENATE("M001",$A216,4,$F$8),'TOTAL RECURSOS 2021'!$N:$N)</f>
        <v>0</v>
      </c>
      <c r="J216" s="22">
        <f>+SUMIF('TOTAL RECURSOS 2021'!$P:$P,CONCATENATE("E006",$A216,4,$F$8),'TOTAL RECURSOS 2021'!$N:$N)</f>
        <v>2795827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450000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450000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450000</v>
      </c>
      <c r="D218" s="22">
        <f>+SUMIF('TOTAL RECURSOS 2021'!$P:$P,CONCATENATE("O001",$A218,1,$F$8),'TOTAL RECURSOS 2021'!$N:$N)</f>
        <v>0</v>
      </c>
      <c r="E218" s="22">
        <f>+SUMIF('TOTAL RECURSOS 2021'!$P:$P,CONCATENATE("M001",$A218,1,$F$8),'TOTAL RECURSOS 2021'!$N:$N)</f>
        <v>0</v>
      </c>
      <c r="F218" s="22">
        <f>+SUMIF('TOTAL RECURSOS 2021'!$P:$P,CONCATENATE("E006",$A218,1,$F$8),'TOTAL RECURSOS 2021'!$N:$N)</f>
        <v>0</v>
      </c>
      <c r="G218" s="22">
        <f>+SUMIF('TOTAL RECURSOS 2021'!$P:$P,CONCATENATE("K024",$A218,1,$G$8),'TOTAL RECURSOS 2021'!$N:$N)</f>
        <v>0</v>
      </c>
      <c r="H218" s="22">
        <f>+SUMIF('TOTAL RECURSOS 2021'!$P:$P,CONCATENATE("O001",$A218,4,$F$8),'TOTAL RECURSOS 2021'!$N:$N)</f>
        <v>0</v>
      </c>
      <c r="I218" s="22">
        <f>+SUMIF('TOTAL RECURSOS 2021'!$P:$P,CONCATENATE("M001",$A218,4,$F$8),'TOTAL RECURSOS 2021'!$N:$N)</f>
        <v>0</v>
      </c>
      <c r="J218" s="22">
        <f>+SUMIF('TOTAL RECURSOS 2021'!$P:$P,CONCATENATE("E006",$A218,4,$F$8),'TOTAL RECURSOS 2021'!$N:$N)</f>
        <v>450000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9599975</v>
      </c>
      <c r="D219" s="22">
        <f t="shared" si="93"/>
        <v>0</v>
      </c>
      <c r="E219" s="22">
        <f t="shared" si="93"/>
        <v>0</v>
      </c>
      <c r="F219" s="22">
        <f t="shared" si="93"/>
        <v>3300564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6299411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9599975</v>
      </c>
      <c r="D220" s="22">
        <f>+SUMIF('TOTAL RECURSOS 2021'!$P:$P,CONCATENATE("O001",$A220,1,$F$8),'TOTAL RECURSOS 2021'!$N:$N)</f>
        <v>0</v>
      </c>
      <c r="E220" s="22">
        <f>+SUMIF('TOTAL RECURSOS 2021'!$P:$P,CONCATENATE("M001",$A220,1,$F$8),'TOTAL RECURSOS 2021'!$N:$N)</f>
        <v>0</v>
      </c>
      <c r="F220" s="22">
        <f>+SUMIF('TOTAL RECURSOS 2021'!$P:$P,CONCATENATE("E006",$A220,1,$F$8),'TOTAL RECURSOS 2021'!$N:$N)</f>
        <v>3300564</v>
      </c>
      <c r="G220" s="22">
        <f>+SUMIF('TOTAL RECURSOS 2021'!$P:$P,CONCATENATE("K024",$A220,1,$G$8),'TOTAL RECURSOS 2021'!$N:$N)</f>
        <v>0</v>
      </c>
      <c r="H220" s="22">
        <f>+SUMIF('TOTAL RECURSOS 2021'!$P:$P,CONCATENATE("O001",$A220,4,$F$8),'TOTAL RECURSOS 2021'!$N:$N)</f>
        <v>0</v>
      </c>
      <c r="I220" s="22">
        <f>+SUMIF('TOTAL RECURSOS 2021'!$P:$P,CONCATENATE("M001",$A220,4,$F$8),'TOTAL RECURSOS 2021'!$N:$N)</f>
        <v>0</v>
      </c>
      <c r="J220" s="22">
        <f>+SUMIF('TOTAL RECURSOS 2021'!$P:$P,CONCATENATE("E006",$A220,4,$F$8),'TOTAL RECURSOS 2021'!$N:$N)</f>
        <v>6299411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3290000</v>
      </c>
      <c r="D221" s="22">
        <f t="shared" si="94"/>
        <v>0</v>
      </c>
      <c r="E221" s="22">
        <f t="shared" si="94"/>
        <v>0</v>
      </c>
      <c r="F221" s="22">
        <f t="shared" si="94"/>
        <v>2240000</v>
      </c>
      <c r="G221" s="22">
        <f t="shared" si="94"/>
        <v>0</v>
      </c>
      <c r="H221" s="22">
        <f t="shared" si="94"/>
        <v>0</v>
      </c>
      <c r="I221" s="22">
        <f t="shared" si="94"/>
        <v>50000</v>
      </c>
      <c r="J221" s="22">
        <f t="shared" si="94"/>
        <v>1000000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3290000</v>
      </c>
      <c r="D222" s="22">
        <f>+SUMIF('TOTAL RECURSOS 2021'!$P:$P,CONCATENATE("O001",$A222,1,$F$8),'TOTAL RECURSOS 2021'!$N:$N)</f>
        <v>0</v>
      </c>
      <c r="E222" s="22">
        <f>+SUMIF('TOTAL RECURSOS 2021'!$P:$P,CONCATENATE("M001",$A222,1,$F$8),'TOTAL RECURSOS 2021'!$N:$N)</f>
        <v>0</v>
      </c>
      <c r="F222" s="22">
        <f>+SUMIF('TOTAL RECURSOS 2021'!$P:$P,CONCATENATE("E006",$A222,1,$F$8),'TOTAL RECURSOS 2021'!$N:$N)</f>
        <v>2240000</v>
      </c>
      <c r="G222" s="22">
        <f>+SUMIF('TOTAL RECURSOS 2021'!$P:$P,CONCATENATE("K024",$A222,1,$G$8),'TOTAL RECURSOS 2021'!$N:$N)</f>
        <v>0</v>
      </c>
      <c r="H222" s="22">
        <f>+SUMIF('TOTAL RECURSOS 2021'!$P:$P,CONCATENATE("O001",$A222,4,$F$8),'TOTAL RECURSOS 2021'!$N:$N)</f>
        <v>0</v>
      </c>
      <c r="I222" s="22">
        <f>+SUMIF('TOTAL RECURSOS 2021'!$P:$P,CONCATENATE("M001",$A222,4,$F$8),'TOTAL RECURSOS 2021'!$N:$N)</f>
        <v>50000</v>
      </c>
      <c r="J222" s="22">
        <f>+SUMIF('TOTAL RECURSOS 2021'!$P:$P,CONCATENATE("E006",$A222,4,$F$8),'TOTAL RECURSOS 2021'!$N:$N)</f>
        <v>1000000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1920000</v>
      </c>
      <c r="D223" s="22">
        <f t="shared" si="95"/>
        <v>0</v>
      </c>
      <c r="E223" s="22">
        <f t="shared" si="95"/>
        <v>0</v>
      </c>
      <c r="F223" s="22">
        <f t="shared" si="95"/>
        <v>1020000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900000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1920000</v>
      </c>
      <c r="D224" s="22">
        <f>+SUMIF('TOTAL RECURSOS 2021'!$P:$P,CONCATENATE("O001",$A224,1,$F$8),'TOTAL RECURSOS 2021'!$N:$N)</f>
        <v>0</v>
      </c>
      <c r="E224" s="22">
        <f>+SUMIF('TOTAL RECURSOS 2021'!$P:$P,CONCATENATE("M001",$A224,1,$F$8),'TOTAL RECURSOS 2021'!$N:$N)</f>
        <v>0</v>
      </c>
      <c r="F224" s="22">
        <f>+SUMIF('TOTAL RECURSOS 2021'!$P:$P,CONCATENATE("E006",$A224,1,$F$8),'TOTAL RECURSOS 2021'!$N:$N)</f>
        <v>1020000</v>
      </c>
      <c r="G224" s="22">
        <f>+SUMIF('TOTAL RECURSOS 2021'!$P:$P,CONCATENATE("K024",$A224,1,$G$8),'TOTAL RECURSOS 2021'!$N:$N)</f>
        <v>0</v>
      </c>
      <c r="H224" s="22">
        <f>+SUMIF('TOTAL RECURSOS 2021'!$P:$P,CONCATENATE("O001",$A224,4,$F$8),'TOTAL RECURSOS 2021'!$N:$N)</f>
        <v>0</v>
      </c>
      <c r="I224" s="22">
        <f>+SUMIF('TOTAL RECURSOS 2021'!$P:$P,CONCATENATE("M001",$A224,4,$F$8),'TOTAL RECURSOS 2021'!$N:$N)</f>
        <v>0</v>
      </c>
      <c r="J224" s="22">
        <f>+SUMIF('TOTAL RECURSOS 2021'!$P:$P,CONCATENATE("E006",$A224,4,$F$8),'TOTAL RECURSOS 2021'!$N:$N)</f>
        <v>900000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3039271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26585</v>
      </c>
      <c r="I225" s="20">
        <f t="shared" si="96"/>
        <v>28350</v>
      </c>
      <c r="J225" s="20">
        <f t="shared" si="96"/>
        <v>2984336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795733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795733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150000</v>
      </c>
      <c r="D227" s="22">
        <f>+SUMIF('TOTAL RECURSOS 2021'!$P:$P,CONCATENATE("O001",$A227,1,$F$8),'TOTAL RECURSOS 2021'!$N:$N)</f>
        <v>0</v>
      </c>
      <c r="E227" s="22">
        <f>+SUMIF('TOTAL RECURSOS 2021'!$P:$P,CONCATENATE("M001",$A227,1,$F$8),'TOTAL RECURSOS 2021'!$N:$N)</f>
        <v>0</v>
      </c>
      <c r="F227" s="22">
        <f>+SUMIF('TOTAL RECURSOS 2021'!$P:$P,CONCATENATE("E006",$A227,1,$F$8),'TOTAL RECURSOS 2021'!$N:$N)</f>
        <v>0</v>
      </c>
      <c r="G227" s="22">
        <f>+SUMIF('TOTAL RECURSOS 2021'!$P:$P,CONCATENATE("K024",$A227,1,$G$8),'TOTAL RECURSOS 2021'!$N:$N)</f>
        <v>0</v>
      </c>
      <c r="H227" s="22">
        <f>+SUMIF('TOTAL RECURSOS 2021'!$P:$P,CONCATENATE("O001",$A227,4,$F$8),'TOTAL RECURSOS 2021'!$N:$N)</f>
        <v>0</v>
      </c>
      <c r="I227" s="22">
        <f>+SUMIF('TOTAL RECURSOS 2021'!$P:$P,CONCATENATE("M001",$A227,4,$F$8),'TOTAL RECURSOS 2021'!$N:$N)</f>
        <v>0</v>
      </c>
      <c r="J227" s="22">
        <f>+SUMIF('TOTAL RECURSOS 2021'!$P:$P,CONCATENATE("E006",$A227,4,$F$8),'TOTAL RECURSOS 2021'!$N:$N)</f>
        <v>150000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60000</v>
      </c>
      <c r="D228" s="22">
        <f>+SUMIF('TOTAL RECURSOS 2021'!$P:$P,CONCATENATE("O001",$A228,1,$F$8),'TOTAL RECURSOS 2021'!$N:$N)</f>
        <v>0</v>
      </c>
      <c r="E228" s="22">
        <f>+SUMIF('TOTAL RECURSOS 2021'!$P:$P,CONCATENATE("M001",$A228,1,$F$8),'TOTAL RECURSOS 2021'!$N:$N)</f>
        <v>0</v>
      </c>
      <c r="F228" s="22">
        <f>+SUMIF('TOTAL RECURSOS 2021'!$P:$P,CONCATENATE("E006",$A228,1,$F$8),'TOTAL RECURSOS 2021'!$N:$N)</f>
        <v>0</v>
      </c>
      <c r="G228" s="22">
        <f>+SUMIF('TOTAL RECURSOS 2021'!$P:$P,CONCATENATE("K024",$A228,1,$G$8),'TOTAL RECURSOS 2021'!$N:$N)</f>
        <v>0</v>
      </c>
      <c r="H228" s="22">
        <f>+SUMIF('TOTAL RECURSOS 2021'!$P:$P,CONCATENATE("O001",$A228,4,$F$8),'TOTAL RECURSOS 2021'!$N:$N)</f>
        <v>0</v>
      </c>
      <c r="I228" s="22">
        <f>+SUMIF('TOTAL RECURSOS 2021'!$P:$P,CONCATENATE("M001",$A228,4,$F$8),'TOTAL RECURSOS 2021'!$N:$N)</f>
        <v>0</v>
      </c>
      <c r="J228" s="22">
        <f>+SUMIF('TOTAL RECURSOS 2021'!$P:$P,CONCATENATE("E006",$A228,4,$F$8),'TOTAL RECURSOS 2021'!$N:$N)</f>
        <v>60000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585733</v>
      </c>
      <c r="D229" s="22">
        <f>+SUMIF('TOTAL RECURSOS 2021'!$P:$P,CONCATENATE("O001",$A229,1,$F$8),'TOTAL RECURSOS 2021'!$N:$N)</f>
        <v>0</v>
      </c>
      <c r="E229" s="22">
        <f>+SUMIF('TOTAL RECURSOS 2021'!$P:$P,CONCATENATE("M001",$A229,1,$F$8),'TOTAL RECURSOS 2021'!$N:$N)</f>
        <v>0</v>
      </c>
      <c r="F229" s="22">
        <f>+SUMIF('TOTAL RECURSOS 2021'!$P:$P,CONCATENATE("E006",$A229,1,$F$8),'TOTAL RECURSOS 2021'!$N:$N)</f>
        <v>0</v>
      </c>
      <c r="G229" s="22">
        <f>+SUMIF('TOTAL RECURSOS 2021'!$P:$P,CONCATENATE("K024",$A229,1,$G$8),'TOTAL RECURSOS 2021'!$N:$N)</f>
        <v>0</v>
      </c>
      <c r="H229" s="22">
        <f>+SUMIF('TOTAL RECURSOS 2021'!$P:$P,CONCATENATE("O001",$A229,4,$F$8),'TOTAL RECURSOS 2021'!$N:$N)</f>
        <v>0</v>
      </c>
      <c r="I229" s="22">
        <f>+SUMIF('TOTAL RECURSOS 2021'!$P:$P,CONCATENATE("M001",$A229,4,$F$8),'TOTAL RECURSOS 2021'!$N:$N)</f>
        <v>0</v>
      </c>
      <c r="J229" s="22">
        <f>+SUMIF('TOTAL RECURSOS 2021'!$P:$P,CONCATENATE("E006",$A229,4,$F$8),'TOTAL RECURSOS 2021'!$N:$N)</f>
        <v>585733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619932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9058</v>
      </c>
      <c r="I230" s="22">
        <f t="shared" si="98"/>
        <v>12240</v>
      </c>
      <c r="J230" s="22">
        <f t="shared" si="98"/>
        <v>598634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237048</v>
      </c>
      <c r="D231" s="22">
        <f>+SUMIF('TOTAL RECURSOS 2021'!$P:$P,CONCATENATE("O001",$A231,1,$F$8),'TOTAL RECURSOS 2021'!$N:$N)</f>
        <v>0</v>
      </c>
      <c r="E231" s="22">
        <f>+SUMIF('TOTAL RECURSOS 2021'!$P:$P,CONCATENATE("M001",$A231,1,$F$8),'TOTAL RECURSOS 2021'!$N:$N)</f>
        <v>0</v>
      </c>
      <c r="F231" s="22">
        <f>+SUMIF('TOTAL RECURSOS 2021'!$P:$P,CONCATENATE("E006",$A231,1,$F$8),'TOTAL RECURSOS 2021'!$N:$N)</f>
        <v>0</v>
      </c>
      <c r="G231" s="22">
        <f>+SUMIF('TOTAL RECURSOS 2021'!$P:$P,CONCATENATE("K024",$A231,1,$G$8),'TOTAL RECURSOS 2021'!$N:$N)</f>
        <v>0</v>
      </c>
      <c r="H231" s="22">
        <f>+SUMIF('TOTAL RECURSOS 2021'!$P:$P,CONCATENATE("O001",$A231,4,$F$8),'TOTAL RECURSOS 2021'!$N:$N)</f>
        <v>0</v>
      </c>
      <c r="I231" s="22">
        <f>+SUMIF('TOTAL RECURSOS 2021'!$P:$P,CONCATENATE("M001",$A231,4,$F$8),'TOTAL RECURSOS 2021'!$N:$N)</f>
        <v>0</v>
      </c>
      <c r="J231" s="22">
        <f>+SUMIF('TOTAL RECURSOS 2021'!$P:$P,CONCATENATE("E006",$A231,4,$F$8),'TOTAL RECURSOS 2021'!$N:$N)</f>
        <v>237048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291298</v>
      </c>
      <c r="D232" s="22">
        <f>+SUMIF('TOTAL RECURSOS 2021'!$P:$P,CONCATENATE("O001",$A232,1,$F$8),'TOTAL RECURSOS 2021'!$N:$N)</f>
        <v>0</v>
      </c>
      <c r="E232" s="22">
        <f>+SUMIF('TOTAL RECURSOS 2021'!$P:$P,CONCATENATE("M001",$A232,1,$F$8),'TOTAL RECURSOS 2021'!$N:$N)</f>
        <v>0</v>
      </c>
      <c r="F232" s="22">
        <f>+SUMIF('TOTAL RECURSOS 2021'!$P:$P,CONCATENATE("E006",$A232,1,$F$8),'TOTAL RECURSOS 2021'!$N:$N)</f>
        <v>0</v>
      </c>
      <c r="G232" s="22">
        <f>+SUMIF('TOTAL RECURSOS 2021'!$P:$P,CONCATENATE("K024",$A232,1,$G$8),'TOTAL RECURSOS 2021'!$N:$N)</f>
        <v>0</v>
      </c>
      <c r="H232" s="22">
        <f>+SUMIF('TOTAL RECURSOS 2021'!$P:$P,CONCATENATE("O001",$A232,4,$F$8),'TOTAL RECURSOS 2021'!$N:$N)</f>
        <v>9058</v>
      </c>
      <c r="I232" s="22">
        <f>+SUMIF('TOTAL RECURSOS 2021'!$P:$P,CONCATENATE("M001",$A232,4,$F$8),'TOTAL RECURSOS 2021'!$N:$N)</f>
        <v>12240</v>
      </c>
      <c r="J232" s="22">
        <f>+SUMIF('TOTAL RECURSOS 2021'!$P:$P,CONCATENATE("E006",$A232,4,$F$8),'TOTAL RECURSOS 2021'!$N:$N)</f>
        <v>270000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91586</v>
      </c>
      <c r="D233" s="22">
        <f>+SUMIF('TOTAL RECURSOS 2021'!$P:$P,CONCATENATE("O001",$A233,1,$F$8),'TOTAL RECURSOS 2021'!$N:$N)</f>
        <v>0</v>
      </c>
      <c r="E233" s="22">
        <f>+SUMIF('TOTAL RECURSOS 2021'!$P:$P,CONCATENATE("M001",$A233,1,$F$8),'TOTAL RECURSOS 2021'!$N:$N)</f>
        <v>0</v>
      </c>
      <c r="F233" s="22">
        <f>+SUMIF('TOTAL RECURSOS 2021'!$P:$P,CONCATENATE("E006",$A233,1,$F$8),'TOTAL RECURSOS 2021'!$N:$N)</f>
        <v>0</v>
      </c>
      <c r="G233" s="22">
        <f>+SUMIF('TOTAL RECURSOS 2021'!$P:$P,CONCATENATE("K024",$A233,1,$G$8),'TOTAL RECURSOS 2021'!$N:$N)</f>
        <v>0</v>
      </c>
      <c r="H233" s="22">
        <f>+SUMIF('TOTAL RECURSOS 2021'!$P:$P,CONCATENATE("O001",$A233,4,$F$8),'TOTAL RECURSOS 2021'!$N:$N)</f>
        <v>0</v>
      </c>
      <c r="I233" s="22">
        <f>+SUMIF('TOTAL RECURSOS 2021'!$P:$P,CONCATENATE("M001",$A233,4,$F$8),'TOTAL RECURSOS 2021'!$N:$N)</f>
        <v>0</v>
      </c>
      <c r="J233" s="22">
        <f>+SUMIF('TOTAL RECURSOS 2021'!$P:$P,CONCATENATE("E006",$A233,4,$F$8),'TOTAL RECURSOS 2021'!$N:$N)</f>
        <v>91586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1099907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17527</v>
      </c>
      <c r="I234" s="22">
        <f t="shared" si="99"/>
        <v>16110</v>
      </c>
      <c r="J234" s="22">
        <f t="shared" si="99"/>
        <v>1066270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675196</v>
      </c>
      <c r="D235" s="22">
        <f>+SUMIF('TOTAL RECURSOS 2021'!$P:$P,CONCATENATE("O001",$A235,1,$F$8),'TOTAL RECURSOS 2021'!$N:$N)</f>
        <v>0</v>
      </c>
      <c r="E235" s="22">
        <f>+SUMIF('TOTAL RECURSOS 2021'!$P:$P,CONCATENATE("M001",$A235,1,$F$8),'TOTAL RECURSOS 2021'!$N:$N)</f>
        <v>0</v>
      </c>
      <c r="F235" s="22">
        <f>+SUMIF('TOTAL RECURSOS 2021'!$P:$P,CONCATENATE("E006",$A235,1,$F$8),'TOTAL RECURSOS 2021'!$N:$N)</f>
        <v>0</v>
      </c>
      <c r="G235" s="22">
        <f>+SUMIF('TOTAL RECURSOS 2021'!$P:$P,CONCATENATE("K024",$A235,1,$G$8),'TOTAL RECURSOS 2021'!$N:$N)</f>
        <v>0</v>
      </c>
      <c r="H235" s="22">
        <f>+SUMIF('TOTAL RECURSOS 2021'!$P:$P,CONCATENATE("O001",$A235,4,$F$8),'TOTAL RECURSOS 2021'!$N:$N)</f>
        <v>0</v>
      </c>
      <c r="I235" s="22">
        <f>+SUMIF('TOTAL RECURSOS 2021'!$P:$P,CONCATENATE("M001",$A235,4,$F$8),'TOTAL RECURSOS 2021'!$N:$N)</f>
        <v>0</v>
      </c>
      <c r="J235" s="22">
        <f>+SUMIF('TOTAL RECURSOS 2021'!$P:$P,CONCATENATE("E006",$A235,4,$F$8),'TOTAL RECURSOS 2021'!$N:$N)</f>
        <v>675196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424711</v>
      </c>
      <c r="D236" s="22">
        <f>+SUMIF('TOTAL RECURSOS 2021'!$P:$P,CONCATENATE("O001",$A236,1,$F$8),'TOTAL RECURSOS 2021'!$N:$N)</f>
        <v>0</v>
      </c>
      <c r="E236" s="22">
        <f>+SUMIF('TOTAL RECURSOS 2021'!$P:$P,CONCATENATE("M001",$A236,1,$F$8),'TOTAL RECURSOS 2021'!$N:$N)</f>
        <v>0</v>
      </c>
      <c r="F236" s="22">
        <f>+SUMIF('TOTAL RECURSOS 2021'!$P:$P,CONCATENATE("E006",$A236,1,$F$8),'TOTAL RECURSOS 2021'!$N:$N)</f>
        <v>0</v>
      </c>
      <c r="G236" s="22">
        <f>+SUMIF('TOTAL RECURSOS 2021'!$P:$P,CONCATENATE("K024",$A236,1,$G$8),'TOTAL RECURSOS 2021'!$N:$N)</f>
        <v>0</v>
      </c>
      <c r="H236" s="22">
        <f>+SUMIF('TOTAL RECURSOS 2021'!$P:$P,CONCATENATE("O001",$A236,4,$F$8),'TOTAL RECURSOS 2021'!$N:$N)</f>
        <v>17527</v>
      </c>
      <c r="I236" s="22">
        <f>+SUMIF('TOTAL RECURSOS 2021'!$P:$P,CONCATENATE("M001",$A236,4,$F$8),'TOTAL RECURSOS 2021'!$N:$N)</f>
        <v>16110</v>
      </c>
      <c r="J236" s="22">
        <f>+SUMIF('TOTAL RECURSOS 2021'!$P:$P,CONCATENATE("E006",$A236,4,$F$8),'TOTAL RECURSOS 2021'!$N:$N)</f>
        <v>391074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523699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523699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523699</v>
      </c>
      <c r="D238" s="22">
        <f>+SUMIF('TOTAL RECURSOS 2021'!$P:$P,CONCATENATE("O001",$A238,1,$F$8),'TOTAL RECURSOS 2021'!$N:$N)</f>
        <v>0</v>
      </c>
      <c r="E238" s="22">
        <f>+SUMIF('TOTAL RECURSOS 2021'!$P:$P,CONCATENATE("M001",$A238,1,$F$8),'TOTAL RECURSOS 2021'!$N:$N)</f>
        <v>0</v>
      </c>
      <c r="F238" s="22">
        <f>+SUMIF('TOTAL RECURSOS 2021'!$P:$P,CONCATENATE("E006",$A238,1,$F$8),'TOTAL RECURSOS 2021'!$N:$N)</f>
        <v>0</v>
      </c>
      <c r="G238" s="22">
        <f>+SUMIF('TOTAL RECURSOS 2021'!$P:$P,CONCATENATE("K024",$A238,1,$G$8),'TOTAL RECURSOS 2021'!$N:$N)</f>
        <v>0</v>
      </c>
      <c r="H238" s="22">
        <f>+SUMIF('TOTAL RECURSOS 2021'!$P:$P,CONCATENATE("O001",$A238,4,$F$8),'TOTAL RECURSOS 2021'!$N:$N)</f>
        <v>0</v>
      </c>
      <c r="I238" s="22">
        <f>+SUMIF('TOTAL RECURSOS 2021'!$P:$P,CONCATENATE("M001",$A238,4,$F$8),'TOTAL RECURSOS 2021'!$N:$N)</f>
        <v>0</v>
      </c>
      <c r="J238" s="22">
        <f>+SUMIF('TOTAL RECURSOS 2021'!$P:$P,CONCATENATE("E006",$A238,4,$F$8),'TOTAL RECURSOS 2021'!$N:$N)</f>
        <v>523699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2021'!$P:$P,CONCATENATE("O001",$A241,1,$F$8),'TOTAL RECURSOS 2021'!$N:$N)</f>
        <v>0</v>
      </c>
      <c r="E241" s="22">
        <f>+SUMIF('TOTAL RECURSOS 2021'!$P:$P,CONCATENATE("M001",$A241,1,$F$8),'TOTAL RECURSOS 2021'!$N:$N)</f>
        <v>0</v>
      </c>
      <c r="F241" s="22">
        <f>+SUMIF('TOTAL RECURSOS 2021'!$P:$P,CONCATENATE("E006",$A241,1,$F$8),'TOTAL RECURSOS 2021'!$N:$N)</f>
        <v>0</v>
      </c>
      <c r="G241" s="22">
        <f>+SUMIF('TOTAL RECURSOS 2021'!$P:$P,CONCATENATE("K024",$A241,1,$G$8),'TOTAL RECURSOS 2021'!$N:$N)</f>
        <v>0</v>
      </c>
      <c r="H241" s="22">
        <f>+SUMIF('TOTAL RECURSOS 2021'!$P:$P,CONCATENATE("O001",$A241,4,$F$8),'TOTAL RECURSOS 2021'!$N:$N)</f>
        <v>0</v>
      </c>
      <c r="I241" s="22">
        <f>+SUMIF('TOTAL RECURSOS 2021'!$P:$P,CONCATENATE("M001",$A241,4,$F$8),'TOTAL RECURSOS 2021'!$N:$N)</f>
        <v>0</v>
      </c>
      <c r="J241" s="22">
        <f>+SUMIF('TOTAL RECURSOS 2021'!$P:$P,CONCATENATE("E006",$A241,4,$F$8),'TOTAL RECURSOS 2021'!$N:$N)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0</v>
      </c>
      <c r="D243" s="22">
        <f>+SUMIF('TOTAL RECURSOS 2021'!$P:$P,CONCATENATE("O001",$A243,1,$F$8),'TOTAL RECURSOS 2021'!$N:$N)</f>
        <v>0</v>
      </c>
      <c r="E243" s="22">
        <f>+SUMIF('TOTAL RECURSOS 2021'!$P:$P,CONCATENATE("M001",$A243,1,$F$8),'TOTAL RECURSOS 2021'!$N:$N)</f>
        <v>0</v>
      </c>
      <c r="F243" s="22">
        <f>+SUMIF('TOTAL RECURSOS 2021'!$P:$P,CONCATENATE("E006",$A243,1,$F$8),'TOTAL RECURSOS 2021'!$N:$N)</f>
        <v>0</v>
      </c>
      <c r="G243" s="22">
        <f>+SUMIF('TOTAL RECURSOS 2021'!$P:$P,CONCATENATE("K024",$A243,1,$G$8),'TOTAL RECURSOS 2021'!$N:$N)</f>
        <v>0</v>
      </c>
      <c r="H243" s="22">
        <f>+SUMIF('TOTAL RECURSOS 2021'!$P:$P,CONCATENATE("O001",$A243,4,$F$8),'TOTAL RECURSOS 2021'!$N:$N)</f>
        <v>0</v>
      </c>
      <c r="I243" s="22">
        <f>+SUMIF('TOTAL RECURSOS 2021'!$P:$P,CONCATENATE("M001",$A243,4,$F$8),'TOTAL RECURSOS 2021'!$N:$N)</f>
        <v>0</v>
      </c>
      <c r="J243" s="22">
        <f>+SUMIF('TOTAL RECURSOS 2021'!$P:$P,CONCATENATE("E006",$A243,4,$F$8),'TOTAL RECURSOS 2021'!$N:$N)</f>
        <v>0</v>
      </c>
    </row>
    <row r="244" spans="1:10" ht="17.100000000000001" customHeight="1" x14ac:dyDescent="0.25">
      <c r="A244" s="27">
        <v>384</v>
      </c>
      <c r="B244" s="21" t="s">
        <v>487</v>
      </c>
      <c r="C244" s="22">
        <f t="shared" ref="C244:J246" si="104">+C245</f>
        <v>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0</v>
      </c>
    </row>
    <row r="245" spans="1:10" ht="17.100000000000001" customHeight="1" x14ac:dyDescent="0.25">
      <c r="A245" s="28">
        <v>38401</v>
      </c>
      <c r="B245" s="21" t="s">
        <v>487</v>
      </c>
      <c r="C245" s="22">
        <f>+SUM(D245:J245)</f>
        <v>0</v>
      </c>
      <c r="D245" s="22">
        <f>+SUMIF('TOTAL RECURSOS 2021'!$P:$P,CONCATENATE("O001",$A245,1,$F$8),'TOTAL RECURSOS 2021'!$N:$N)</f>
        <v>0</v>
      </c>
      <c r="E245" s="22">
        <f>+SUMIF('TOTAL RECURSOS 2021'!$P:$P,CONCATENATE("M001",$A245,1,$F$8),'TOTAL RECURSOS 2021'!$N:$N)</f>
        <v>0</v>
      </c>
      <c r="F245" s="22">
        <f>+SUMIF('TOTAL RECURSOS 2021'!$P:$P,CONCATENATE("E006",$A245,1,$F$8),'TOTAL RECURSOS 2021'!$N:$N)</f>
        <v>0</v>
      </c>
      <c r="G245" s="22">
        <f>+SUMIF('TOTAL RECURSOS 2021'!$P:$P,CONCATENATE("K024",$A245,1,$G$8),'TOTAL RECURSOS 2021'!$N:$N)</f>
        <v>0</v>
      </c>
      <c r="H245" s="22">
        <f>+SUMIF('TOTAL RECURSOS 2021'!$P:$P,CONCATENATE("O001",$A245,4,$F$8),'TOTAL RECURSOS 2021'!$N:$N)</f>
        <v>0</v>
      </c>
      <c r="I245" s="22">
        <f>+SUMIF('TOTAL RECURSOS 2021'!$P:$P,CONCATENATE("M001",$A245,4,$F$8),'TOTAL RECURSOS 2021'!$N:$N)</f>
        <v>0</v>
      </c>
      <c r="J245" s="22">
        <f>+SUMIF('TOTAL RECURSOS 2021'!$P:$P,CONCATENATE("E006",$A245,4,$F$8),'TOTAL RECURSOS 2021'!$N:$N)</f>
        <v>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2021'!$P:$P,CONCATENATE("O001",$A247,1,$F$8),'TOTAL RECURSOS 2021'!$N:$N)</f>
        <v>0</v>
      </c>
      <c r="E247" s="22">
        <f>+SUMIF('TOTAL RECURSOS 2021'!$P:$P,CONCATENATE("M001",$A247,1,$F$8),'TOTAL RECURSOS 2021'!$N:$N)</f>
        <v>0</v>
      </c>
      <c r="F247" s="22">
        <f>+SUMIF('TOTAL RECURSOS 2021'!$P:$P,CONCATENATE("E006",$A247,1,$F$8),'TOTAL RECURSOS 2021'!$N:$N)</f>
        <v>0</v>
      </c>
      <c r="G247" s="22">
        <f>+SUMIF('TOTAL RECURSOS 2021'!$P:$P,CONCATENATE("K024",$A247,1,$G$8),'TOTAL RECURSOS 2021'!$N:$N)</f>
        <v>0</v>
      </c>
      <c r="H247" s="22">
        <f>+SUMIF('TOTAL RECURSOS 2021'!$P:$P,CONCATENATE("O001",$A247,4,$F$8),'TOTAL RECURSOS 2021'!$N:$N)</f>
        <v>0</v>
      </c>
      <c r="I247" s="22">
        <f>+SUMIF('TOTAL RECURSOS 2021'!$P:$P,CONCATENATE("M001",$A247,4,$F$8),'TOTAL RECURSOS 2021'!$N:$N)</f>
        <v>0</v>
      </c>
      <c r="J247" s="22">
        <f>+SUMIF('TOTAL RECURSOS 2021'!$P:$P,CONCATENATE("E006",$A247,4,$F$8),'TOTAL RECURSOS 2021'!$N:$N)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3563350</v>
      </c>
      <c r="D248" s="20">
        <f t="shared" ref="D248:J248" si="105">+D249+D251+D254+D256+D258</f>
        <v>71258</v>
      </c>
      <c r="E248" s="20">
        <f t="shared" si="105"/>
        <v>205620</v>
      </c>
      <c r="F248" s="20">
        <f t="shared" si="105"/>
        <v>2170985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1115487</v>
      </c>
    </row>
    <row r="249" spans="1:10" ht="17.100000000000001" customHeight="1" x14ac:dyDescent="0.25">
      <c r="A249" s="27">
        <v>391</v>
      </c>
      <c r="B249" s="21" t="s">
        <v>489</v>
      </c>
      <c r="C249" s="22">
        <f>+C250</f>
        <v>0</v>
      </c>
      <c r="D249" s="22">
        <f t="shared" ref="D249:J249" si="106">+D250</f>
        <v>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490</v>
      </c>
      <c r="C250" s="22">
        <f>+SUM(D250:J250)</f>
        <v>0</v>
      </c>
      <c r="D250" s="22">
        <f>+SUMIF('TOTAL RECURSOS 2021'!$P:$P,CONCATENATE("O001",$A250,1,$F$8),'TOTAL RECURSOS 2021'!$N:$N)</f>
        <v>0</v>
      </c>
      <c r="E250" s="22">
        <f>+SUMIF('TOTAL RECURSOS 2021'!$P:$P,CONCATENATE("M001",$A250,1,$F$8),'TOTAL RECURSOS 2021'!$N:$N)</f>
        <v>0</v>
      </c>
      <c r="F250" s="22">
        <f>+SUMIF('TOTAL RECURSOS 2021'!$P:$P,CONCATENATE("E006",$A250,1,$F$8),'TOTAL RECURSOS 2021'!$N:$N)</f>
        <v>0</v>
      </c>
      <c r="G250" s="22">
        <f>+SUMIF('TOTAL RECURSOS 2021'!$P:$P,CONCATENATE("K024",$A250,1,$G$8),'TOTAL RECURSOS 2021'!$N:$N)</f>
        <v>0</v>
      </c>
      <c r="H250" s="22">
        <f>+SUMIF('TOTAL RECURSOS 2021'!$P:$P,CONCATENATE("O001",$A250,4,$F$8),'TOTAL RECURSOS 2021'!$N:$N)</f>
        <v>0</v>
      </c>
      <c r="I250" s="22">
        <f>+SUMIF('TOTAL RECURSOS 2021'!$P:$P,CONCATENATE("M001",$A250,4,$F$8),'TOTAL RECURSOS 2021'!$N:$N)</f>
        <v>0</v>
      </c>
      <c r="J250" s="22">
        <f>+SUMIF('TOTAL RECURSOS 2021'!$P:$P,CONCATENATE("E006",$A250,4,$F$8),'TOTAL RECURSOS 2021'!$N:$N)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570000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570000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350000</v>
      </c>
      <c r="D252" s="22">
        <f>+SUMIF('TOTAL RECURSOS 2021'!$P:$P,CONCATENATE("O001",$A252,1,$F$8),'TOTAL RECURSOS 2021'!$N:$N)</f>
        <v>0</v>
      </c>
      <c r="E252" s="22">
        <f>+SUMIF('TOTAL RECURSOS 2021'!$P:$P,CONCATENATE("M001",$A252,1,$F$8),'TOTAL RECURSOS 2021'!$N:$N)</f>
        <v>0</v>
      </c>
      <c r="F252" s="22">
        <f>+SUMIF('TOTAL RECURSOS 2021'!$P:$P,CONCATENATE("E006",$A252,1,$F$8),'TOTAL RECURSOS 2021'!$N:$N)</f>
        <v>0</v>
      </c>
      <c r="G252" s="22">
        <f>+SUMIF('TOTAL RECURSOS 2021'!$P:$P,CONCATENATE("K024",$A252,1,$G$8),'TOTAL RECURSOS 2021'!$N:$N)</f>
        <v>0</v>
      </c>
      <c r="H252" s="22">
        <f>+SUMIF('TOTAL RECURSOS 2021'!$P:$P,CONCATENATE("O001",$A252,4,$F$8),'TOTAL RECURSOS 2021'!$N:$N)</f>
        <v>0</v>
      </c>
      <c r="I252" s="22">
        <f>+SUMIF('TOTAL RECURSOS 2021'!$P:$P,CONCATENATE("M001",$A252,4,$F$8),'TOTAL RECURSOS 2021'!$N:$N)</f>
        <v>0</v>
      </c>
      <c r="J252" s="22">
        <f>+SUMIF('TOTAL RECURSOS 2021'!$P:$P,CONCATENATE("E006",$A252,4,$F$8),'TOTAL RECURSOS 2021'!$N:$N)</f>
        <v>350000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220000</v>
      </c>
      <c r="D253" s="22">
        <f>+SUMIF('TOTAL RECURSOS 2021'!$P:$P,CONCATENATE("O001",$A253,1,$F$8),'TOTAL RECURSOS 2021'!$N:$N)</f>
        <v>0</v>
      </c>
      <c r="E253" s="22">
        <f>+SUMIF('TOTAL RECURSOS 2021'!$P:$P,CONCATENATE("M001",$A253,1,$F$8),'TOTAL RECURSOS 2021'!$N:$N)</f>
        <v>0</v>
      </c>
      <c r="F253" s="22">
        <f>+SUMIF('TOTAL RECURSOS 2021'!$P:$P,CONCATENATE("E006",$A253,1,$F$8),'TOTAL RECURSOS 2021'!$N:$N)</f>
        <v>0</v>
      </c>
      <c r="G253" s="22">
        <f>+SUMIF('TOTAL RECURSOS 2021'!$P:$P,CONCATENATE("K024",$A253,1,$G$8),'TOTAL RECURSOS 2021'!$N:$N)</f>
        <v>0</v>
      </c>
      <c r="H253" s="22">
        <f>+SUMIF('TOTAL RECURSOS 2021'!$P:$P,CONCATENATE("O001",$A253,4,$F$8),'TOTAL RECURSOS 2021'!$N:$N)</f>
        <v>0</v>
      </c>
      <c r="I253" s="22">
        <f>+SUMIF('TOTAL RECURSOS 2021'!$P:$P,CONCATENATE("M001",$A253,4,$F$8),'TOTAL RECURSOS 2021'!$N:$N)</f>
        <v>0</v>
      </c>
      <c r="J253" s="22">
        <f>+SUMIF('TOTAL RECURSOS 2021'!$P:$P,CONCATENATE("E006",$A253,4,$F$8),'TOTAL RECURSOS 2021'!$N:$N)</f>
        <v>220000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545487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545487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545487</v>
      </c>
      <c r="D255" s="22">
        <f>+SUMIF('TOTAL RECURSOS 2021'!$P:$P,CONCATENATE("O001",$A255,1,$F$8),'TOTAL RECURSOS 2021'!$N:$N)</f>
        <v>0</v>
      </c>
      <c r="E255" s="22">
        <f>+SUMIF('TOTAL RECURSOS 2021'!$P:$P,CONCATENATE("M001",$A255,1,$F$8),'TOTAL RECURSOS 2021'!$N:$N)</f>
        <v>0</v>
      </c>
      <c r="F255" s="22">
        <f>+SUMIF('TOTAL RECURSOS 2021'!$P:$P,CONCATENATE("E006",$A255,1,$F$8),'TOTAL RECURSOS 2021'!$N:$N)</f>
        <v>0</v>
      </c>
      <c r="G255" s="22">
        <f>+SUMIF('TOTAL RECURSOS 2021'!$P:$P,CONCATENATE("K024",$A255,1,$G$8),'TOTAL RECURSOS 2021'!$N:$N)</f>
        <v>0</v>
      </c>
      <c r="H255" s="22">
        <f>+SUMIF('TOTAL RECURSOS 2021'!$P:$P,CONCATENATE("O001",$A255,4,$F$8),'TOTAL RECURSOS 2021'!$N:$N)</f>
        <v>0</v>
      </c>
      <c r="I255" s="22">
        <f>+SUMIF('TOTAL RECURSOS 2021'!$P:$P,CONCATENATE("M001",$A255,4,$F$8),'TOTAL RECURSOS 2021'!$N:$N)</f>
        <v>0</v>
      </c>
      <c r="J255" s="22">
        <f>+SUMIF('TOTAL RECURSOS 2021'!$P:$P,CONCATENATE("E006",$A255,4,$F$8),'TOTAL RECURSOS 2021'!$N:$N)</f>
        <v>545487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0</v>
      </c>
      <c r="D257" s="22">
        <f>+SUMIF('TOTAL RECURSOS 2021'!$P:$P,CONCATENATE("O001",$A257,1,$F$8),'TOTAL RECURSOS 2021'!$N:$N)</f>
        <v>0</v>
      </c>
      <c r="E257" s="22">
        <f>+SUMIF('TOTAL RECURSOS 2021'!$P:$P,CONCATENATE("M001",$A257,1,$F$8),'TOTAL RECURSOS 2021'!$N:$N)</f>
        <v>0</v>
      </c>
      <c r="F257" s="22">
        <f>+SUMIF('TOTAL RECURSOS 2021'!$P:$P,CONCATENATE("E006",$A257,1,$F$8),'TOTAL RECURSOS 2021'!$N:$N)</f>
        <v>0</v>
      </c>
      <c r="G257" s="22">
        <f>+SUMIF('TOTAL RECURSOS 2021'!$P:$P,CONCATENATE("K024",$A257,1,$G$8),'TOTAL RECURSOS 2021'!$N:$N)</f>
        <v>0</v>
      </c>
      <c r="H257" s="22">
        <f>+SUMIF('TOTAL RECURSOS 2021'!$P:$P,CONCATENATE("O001",$A257,4,$F$8),'TOTAL RECURSOS 2021'!$N:$N)</f>
        <v>0</v>
      </c>
      <c r="I257" s="22">
        <f>+SUMIF('TOTAL RECURSOS 2021'!$P:$P,CONCATENATE("M001",$A257,4,$F$8),'TOTAL RECURSOS 2021'!$N:$N)</f>
        <v>0</v>
      </c>
      <c r="J257" s="22">
        <f>+SUMIF('TOTAL RECURSOS 2021'!$P:$P,CONCATENATE("E006",$A257,4,$F$8),'TOTAL RECURSOS 2021'!$N:$N)</f>
        <v>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2447863</v>
      </c>
      <c r="D258" s="22">
        <f t="shared" si="110"/>
        <v>71258</v>
      </c>
      <c r="E258" s="22">
        <f t="shared" si="110"/>
        <v>205620</v>
      </c>
      <c r="F258" s="22">
        <f t="shared" si="110"/>
        <v>2170985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2447863</v>
      </c>
      <c r="D259" s="22">
        <f>+SUMIF('TOTAL RECURSOS 2021'!$P:$P,CONCATENATE("O001",$A259,1,$F$8),'TOTAL RECURSOS 2021'!$N:$N)</f>
        <v>71258</v>
      </c>
      <c r="E259" s="22">
        <f>+SUMIF('TOTAL RECURSOS 2021'!$P:$P,CONCATENATE("M001",$A259,1,$F$8),'TOTAL RECURSOS 2021'!$N:$N)</f>
        <v>205620</v>
      </c>
      <c r="F259" s="22">
        <f>+SUMIF('TOTAL RECURSOS 2021'!$P:$P,CONCATENATE("E006",$A259,1,$F$8),'TOTAL RECURSOS 2021'!$N:$N)</f>
        <v>2170985</v>
      </c>
      <c r="G259" s="22">
        <f>+SUMIF('TOTAL RECURSOS 2021'!$P:$P,CONCATENATE("K024",$A259,1,$G$8),'TOTAL RECURSOS 2021'!$N:$N)</f>
        <v>0</v>
      </c>
      <c r="H259" s="22">
        <f>+SUMIF('TOTAL RECURSOS 2021'!$P:$P,CONCATENATE("O001",$A259,4,$F$8),'TOTAL RECURSOS 2021'!$N:$N)</f>
        <v>0</v>
      </c>
      <c r="I259" s="22">
        <f>+SUMIF('TOTAL RECURSOS 2021'!$P:$P,CONCATENATE("M001",$A259,4,$F$8),'TOTAL RECURSOS 2021'!$N:$N)</f>
        <v>0</v>
      </c>
      <c r="J259" s="22">
        <f>+SUMIF('TOTAL RECURSOS 2021'!$P:$P,CONCATENATE("E006",$A259,4,$F$8),'TOTAL RECURSOS 2021'!$N:$N)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2021'!$P:$P,CONCATENATE("O001",$A263,1,$F$8),'TOTAL RECURSOS 2021'!$N:$N)</f>
        <v>0</v>
      </c>
      <c r="E263" s="22">
        <f>+SUMIF('TOTAL RECURSOS 2021'!$P:$P,CONCATENATE("M001",$A263,1,$F$8),'TOTAL RECURSOS 2021'!$N:$N)</f>
        <v>0</v>
      </c>
      <c r="F263" s="22">
        <f>+SUMIF('TOTAL RECURSOS 2021'!$P:$P,CONCATENATE("E006",$A263,1,$F$8),'TOTAL RECURSOS 2021'!$N:$N)</f>
        <v>0</v>
      </c>
      <c r="G263" s="22">
        <f>+SUMIF('TOTAL RECURSOS 2021'!$P:$P,CONCATENATE("K024",$A263,1,$G$8),'TOTAL RECURSOS 2021'!$N:$N)</f>
        <v>0</v>
      </c>
      <c r="H263" s="22">
        <f>+SUMIF('TOTAL RECURSOS 2021'!$P:$P,CONCATENATE("O001",$A263,4,$F$8),'TOTAL RECURSOS 2021'!$N:$N)</f>
        <v>0</v>
      </c>
      <c r="I263" s="22">
        <f>+SUMIF('TOTAL RECURSOS 2021'!$P:$P,CONCATENATE("M001",$A263,4,$F$8),'TOTAL RECURSOS 2021'!$N:$N)</f>
        <v>0</v>
      </c>
      <c r="J263" s="22">
        <f>+SUMIF('TOTAL RECURSOS 2021'!$P:$P,CONCATENATE("E006",$A263,4,$F$8),'TOTAL RECURSOS 2021'!$N:$N)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2021'!$P:$P,CONCATENATE("O001",$A265,1,$F$8),'TOTAL RECURSOS 2021'!$N:$N)</f>
        <v>0</v>
      </c>
      <c r="E265" s="22">
        <f>+SUMIF('TOTAL RECURSOS 2021'!$P:$P,CONCATENATE("M001",$A265,1,$F$8),'TOTAL RECURSOS 2021'!$N:$N)</f>
        <v>0</v>
      </c>
      <c r="F265" s="22">
        <f>+SUMIF('TOTAL RECURSOS 2021'!$P:$P,CONCATENATE("E006",$A265,1,$F$8),'TOTAL RECURSOS 2021'!$N:$N)</f>
        <v>0</v>
      </c>
      <c r="G265" s="22">
        <f>+SUMIF('TOTAL RECURSOS 2021'!$P:$P,CONCATENATE("K024",$A265,1,$G$8),'TOTAL RECURSOS 2021'!$N:$N)</f>
        <v>0</v>
      </c>
      <c r="H265" s="22">
        <f>+SUMIF('TOTAL RECURSOS 2021'!$P:$P,CONCATENATE("O001",$A265,4,$F$8),'TOTAL RECURSOS 2021'!$N:$N)</f>
        <v>0</v>
      </c>
      <c r="I265" s="22">
        <f>+SUMIF('TOTAL RECURSOS 2021'!$P:$P,CONCATENATE("M001",$A265,4,$F$8),'TOTAL RECURSOS 2021'!$N:$N)</f>
        <v>0</v>
      </c>
      <c r="J265" s="22">
        <f>+SUMIF('TOTAL RECURSOS 2021'!$P:$P,CONCATENATE("E006",$A265,4,$F$8),'TOTAL RECURSOS 2021'!$N:$N)</f>
        <v>0</v>
      </c>
    </row>
    <row r="266" spans="1:10" s="9" customFormat="1" ht="17.100000000000001" hidden="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hidden="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hidden="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hidden="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2021'!$P:$P,CONCATENATE("O001",$A269,1,$F$8),'TOTAL RECURSOS 2021'!$N:$N)</f>
        <v>0</v>
      </c>
      <c r="E269" s="22">
        <f>+SUMIF('TOTAL RECURSOS 2021'!$P:$P,CONCATENATE("M001",$A269,1,$F$8),'TOTAL RECURSOS 2021'!$N:$N)</f>
        <v>0</v>
      </c>
      <c r="F269" s="22">
        <f>+SUMIF('TOTAL RECURSOS 2021'!$P:$P,CONCATENATE("E006",$A269,1,$F$8),'TOTAL RECURSOS 2021'!$N:$N)</f>
        <v>0</v>
      </c>
      <c r="G269" s="22">
        <f>+SUMIF('TOTAL RECURSOS 2021'!$P:$P,CONCATENATE("K028",$A269,1,$G$8),'TOTAL RECURSOS 2021'!$N:$N)</f>
        <v>0</v>
      </c>
      <c r="H269" s="22">
        <f>+SUMIF('TOTAL RECURSOS 2021'!$P:$P,CONCATENATE("O001",$A269,4,$F$8),'TOTAL RECURSOS 2021'!$N:$N)</f>
        <v>0</v>
      </c>
      <c r="I269" s="22">
        <f>+SUMIF('TOTAL RECURSOS 2021'!$P:$P,CONCATENATE("M001",$A269,4,$F$8),'TOTAL RECURSOS 2021'!$N:$N)</f>
        <v>0</v>
      </c>
      <c r="J269" s="22">
        <f>+SUMIF('TOTAL RECURSOS 2021'!$P:$P,CONCATENATE("E006",$A269,4,$F$8),'TOTAL RECURSOS 2021'!$N:$N)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244830929</v>
      </c>
      <c r="D270" s="25">
        <f t="shared" si="116"/>
        <v>4695455</v>
      </c>
      <c r="E270" s="25">
        <f t="shared" si="116"/>
        <v>11582855</v>
      </c>
      <c r="F270" s="25">
        <f t="shared" si="116"/>
        <v>150424611</v>
      </c>
      <c r="G270" s="25">
        <f t="shared" si="116"/>
        <v>0</v>
      </c>
      <c r="H270" s="25">
        <f t="shared" si="116"/>
        <v>70245</v>
      </c>
      <c r="I270" s="25">
        <f t="shared" si="116"/>
        <v>3105089</v>
      </c>
      <c r="J270" s="25">
        <f t="shared" si="116"/>
        <v>74952674</v>
      </c>
    </row>
    <row r="272" spans="1:10" hidden="1" x14ac:dyDescent="0.25"/>
    <row r="273" spans="1:3" hidden="1" x14ac:dyDescent="0.25">
      <c r="A273" s="73" t="s">
        <v>413</v>
      </c>
      <c r="B273" s="74" t="s">
        <v>475</v>
      </c>
      <c r="C273"/>
    </row>
    <row r="274" spans="1:3" hidden="1" x14ac:dyDescent="0.25">
      <c r="A274" s="73" t="s">
        <v>410</v>
      </c>
      <c r="B274" s="74" t="s">
        <v>477</v>
      </c>
      <c r="C274"/>
    </row>
    <row r="275" spans="1:3" hidden="1" x14ac:dyDescent="0.25">
      <c r="A275" s="73" t="s">
        <v>403</v>
      </c>
      <c r="B275" s="74" t="s">
        <v>476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0C6-D99F-4382-AC21-A739768D1B5D}">
  <dimension ref="A1:S180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7" width="0" style="8" hidden="1" customWidth="1"/>
    <col min="18" max="19" width="4" style="8" hidden="1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524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>
        <v>1</v>
      </c>
      <c r="D8" s="1">
        <v>3</v>
      </c>
      <c r="E8" s="1" t="s">
        <v>415</v>
      </c>
      <c r="F8" s="1" t="s">
        <v>405</v>
      </c>
      <c r="G8" s="1" t="s">
        <v>414</v>
      </c>
      <c r="H8" s="1" t="s">
        <v>413</v>
      </c>
      <c r="I8" s="53">
        <v>15901</v>
      </c>
      <c r="J8" s="1">
        <v>1</v>
      </c>
      <c r="K8" s="1">
        <v>4</v>
      </c>
      <c r="L8" s="1" t="s">
        <v>401</v>
      </c>
      <c r="M8" s="1" t="s">
        <v>400</v>
      </c>
      <c r="N8" s="42">
        <v>33660</v>
      </c>
      <c r="O8" s="41"/>
      <c r="P8" s="8" t="str">
        <f t="shared" ref="P8:P71" si="0">+CONCATENATE(H8,I8,K8,M8)</f>
        <v>O00115901400000000000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>
        <v>1</v>
      </c>
      <c r="D9" s="1">
        <v>3</v>
      </c>
      <c r="E9" s="1" t="s">
        <v>415</v>
      </c>
      <c r="F9" s="1" t="s">
        <v>405</v>
      </c>
      <c r="G9" s="1" t="s">
        <v>414</v>
      </c>
      <c r="H9" s="1" t="s">
        <v>413</v>
      </c>
      <c r="I9" s="53">
        <v>33401</v>
      </c>
      <c r="J9" s="1">
        <v>1</v>
      </c>
      <c r="K9" s="1">
        <v>4</v>
      </c>
      <c r="L9" s="1" t="s">
        <v>401</v>
      </c>
      <c r="M9" s="1" t="s">
        <v>400</v>
      </c>
      <c r="N9" s="42">
        <v>10000</v>
      </c>
      <c r="O9" s="41"/>
      <c r="P9" s="8" t="str">
        <f t="shared" si="0"/>
        <v>O00133401400000000000</v>
      </c>
      <c r="R9" s="8" t="str">
        <f t="shared" si="1"/>
        <v>3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>
        <v>1</v>
      </c>
      <c r="D10" s="1">
        <v>3</v>
      </c>
      <c r="E10" s="1" t="s">
        <v>415</v>
      </c>
      <c r="F10" s="1" t="s">
        <v>405</v>
      </c>
      <c r="G10" s="1" t="s">
        <v>414</v>
      </c>
      <c r="H10" s="1" t="s">
        <v>413</v>
      </c>
      <c r="I10" s="53">
        <v>37204</v>
      </c>
      <c r="J10" s="1">
        <v>1</v>
      </c>
      <c r="K10" s="1">
        <v>4</v>
      </c>
      <c r="L10" s="1" t="s">
        <v>401</v>
      </c>
      <c r="M10" s="1" t="s">
        <v>400</v>
      </c>
      <c r="N10" s="42">
        <v>9058</v>
      </c>
      <c r="O10" s="41"/>
      <c r="P10" s="8" t="str">
        <f t="shared" si="0"/>
        <v>O00137204400000000000</v>
      </c>
      <c r="R10" s="8" t="str">
        <f t="shared" si="1"/>
        <v>3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>
        <v>1</v>
      </c>
      <c r="D11" s="1">
        <v>3</v>
      </c>
      <c r="E11" s="1" t="s">
        <v>415</v>
      </c>
      <c r="F11" s="1" t="s">
        <v>405</v>
      </c>
      <c r="G11" s="1" t="s">
        <v>414</v>
      </c>
      <c r="H11" s="1" t="s">
        <v>413</v>
      </c>
      <c r="I11" s="53">
        <v>37504</v>
      </c>
      <c r="J11" s="1">
        <v>1</v>
      </c>
      <c r="K11" s="1">
        <v>4</v>
      </c>
      <c r="L11" s="1" t="s">
        <v>401</v>
      </c>
      <c r="M11" s="1" t="s">
        <v>400</v>
      </c>
      <c r="N11" s="42">
        <v>17527</v>
      </c>
      <c r="O11" s="41"/>
      <c r="P11" s="8" t="str">
        <f t="shared" si="0"/>
        <v>O00137504400000000000</v>
      </c>
      <c r="R11" s="8" t="str">
        <f t="shared" si="1"/>
        <v>3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>
        <v>3</v>
      </c>
      <c r="D12" s="1">
        <v>1</v>
      </c>
      <c r="E12" s="1" t="s">
        <v>412</v>
      </c>
      <c r="F12" s="1" t="s">
        <v>405</v>
      </c>
      <c r="G12" s="1" t="s">
        <v>411</v>
      </c>
      <c r="H12" s="1" t="s">
        <v>410</v>
      </c>
      <c r="I12" s="53">
        <v>12101</v>
      </c>
      <c r="J12" s="1">
        <v>1</v>
      </c>
      <c r="K12" s="1">
        <v>4</v>
      </c>
      <c r="L12" s="1" t="s">
        <v>401</v>
      </c>
      <c r="M12" s="1" t="s">
        <v>400</v>
      </c>
      <c r="N12" s="42">
        <v>821029</v>
      </c>
      <c r="O12" s="41"/>
      <c r="P12" s="8" t="str">
        <f t="shared" si="0"/>
        <v>M00112101400000000000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>
        <v>3</v>
      </c>
      <c r="D13" s="1">
        <v>1</v>
      </c>
      <c r="E13" s="1" t="s">
        <v>412</v>
      </c>
      <c r="F13" s="1" t="s">
        <v>405</v>
      </c>
      <c r="G13" s="1" t="s">
        <v>411</v>
      </c>
      <c r="H13" s="1" t="s">
        <v>410</v>
      </c>
      <c r="I13" s="53">
        <v>12301</v>
      </c>
      <c r="J13" s="1">
        <v>1</v>
      </c>
      <c r="K13" s="1">
        <v>4</v>
      </c>
      <c r="L13" s="1" t="s">
        <v>401</v>
      </c>
      <c r="M13" s="1" t="s">
        <v>400</v>
      </c>
      <c r="N13" s="42">
        <v>100000</v>
      </c>
      <c r="O13" s="41"/>
      <c r="P13" s="8" t="str">
        <f t="shared" si="0"/>
        <v>M00112301400000000000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>
        <v>3</v>
      </c>
      <c r="D14" s="1">
        <v>1</v>
      </c>
      <c r="E14" s="1" t="s">
        <v>412</v>
      </c>
      <c r="F14" s="1" t="s">
        <v>405</v>
      </c>
      <c r="G14" s="1" t="s">
        <v>411</v>
      </c>
      <c r="H14" s="1" t="s">
        <v>410</v>
      </c>
      <c r="I14" s="53">
        <v>15501</v>
      </c>
      <c r="J14" s="1">
        <v>1</v>
      </c>
      <c r="K14" s="1">
        <v>4</v>
      </c>
      <c r="L14" s="1" t="s">
        <v>401</v>
      </c>
      <c r="M14" s="1" t="s">
        <v>400</v>
      </c>
      <c r="N14" s="42">
        <v>250000</v>
      </c>
      <c r="O14" s="41"/>
      <c r="P14" s="8" t="str">
        <f t="shared" si="0"/>
        <v>M00115501400000000000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>
        <v>3</v>
      </c>
      <c r="D15" s="1">
        <v>1</v>
      </c>
      <c r="E15" s="1" t="s">
        <v>412</v>
      </c>
      <c r="F15" s="1" t="s">
        <v>405</v>
      </c>
      <c r="G15" s="1" t="s">
        <v>411</v>
      </c>
      <c r="H15" s="1" t="s">
        <v>410</v>
      </c>
      <c r="I15" s="53">
        <v>15901</v>
      </c>
      <c r="J15" s="1">
        <v>1</v>
      </c>
      <c r="K15" s="1">
        <v>4</v>
      </c>
      <c r="L15" s="1" t="s">
        <v>401</v>
      </c>
      <c r="M15" s="1" t="s">
        <v>400</v>
      </c>
      <c r="N15" s="42">
        <v>168300</v>
      </c>
      <c r="O15" s="41"/>
      <c r="P15" s="8" t="str">
        <f t="shared" si="0"/>
        <v>M00115901400000000000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>
        <v>3</v>
      </c>
      <c r="D16" s="1">
        <v>1</v>
      </c>
      <c r="E16" s="1" t="s">
        <v>412</v>
      </c>
      <c r="F16" s="1" t="s">
        <v>405</v>
      </c>
      <c r="G16" s="1" t="s">
        <v>411</v>
      </c>
      <c r="H16" s="1" t="s">
        <v>410</v>
      </c>
      <c r="I16" s="53">
        <v>21101</v>
      </c>
      <c r="J16" s="1">
        <v>1</v>
      </c>
      <c r="K16" s="1">
        <v>4</v>
      </c>
      <c r="L16" s="1" t="s">
        <v>401</v>
      </c>
      <c r="M16" s="1" t="s">
        <v>400</v>
      </c>
      <c r="N16" s="42">
        <v>15000</v>
      </c>
      <c r="O16" s="41"/>
      <c r="P16" s="8" t="str">
        <f t="shared" si="0"/>
        <v>M00121101400000000000</v>
      </c>
      <c r="R16" s="8" t="str">
        <f t="shared" si="1"/>
        <v>2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>
        <v>3</v>
      </c>
      <c r="D17" s="1">
        <v>1</v>
      </c>
      <c r="E17" s="1" t="s">
        <v>412</v>
      </c>
      <c r="F17" s="1" t="s">
        <v>405</v>
      </c>
      <c r="G17" s="1" t="s">
        <v>411</v>
      </c>
      <c r="H17" s="1" t="s">
        <v>410</v>
      </c>
      <c r="I17" s="53">
        <v>21201</v>
      </c>
      <c r="J17" s="1">
        <v>1</v>
      </c>
      <c r="K17" s="1">
        <v>4</v>
      </c>
      <c r="L17" s="1" t="s">
        <v>401</v>
      </c>
      <c r="M17" s="1" t="s">
        <v>400</v>
      </c>
      <c r="N17" s="42">
        <v>11000</v>
      </c>
      <c r="O17" s="41"/>
      <c r="P17" s="8" t="str">
        <f>+CONCATENATE(H17,I17,K17,M17)</f>
        <v>M00121201400000000000</v>
      </c>
      <c r="R17" s="8" t="str">
        <f t="shared" si="1"/>
        <v>2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>
        <v>3</v>
      </c>
      <c r="D18" s="1">
        <v>1</v>
      </c>
      <c r="E18" s="1" t="s">
        <v>412</v>
      </c>
      <c r="F18" s="1" t="s">
        <v>405</v>
      </c>
      <c r="G18" s="1" t="s">
        <v>411</v>
      </c>
      <c r="H18" s="1" t="s">
        <v>410</v>
      </c>
      <c r="I18" s="53">
        <v>21401</v>
      </c>
      <c r="J18" s="1">
        <v>1</v>
      </c>
      <c r="K18" s="1">
        <v>4</v>
      </c>
      <c r="L18" s="1" t="s">
        <v>401</v>
      </c>
      <c r="M18" s="1" t="s">
        <v>400</v>
      </c>
      <c r="N18" s="42">
        <v>6000</v>
      </c>
      <c r="O18" s="41"/>
      <c r="P18" s="8" t="str">
        <f t="shared" si="0"/>
        <v>M00121401400000000000</v>
      </c>
      <c r="R18" s="8" t="str">
        <f t="shared" si="1"/>
        <v>2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>
        <v>3</v>
      </c>
      <c r="D19" s="1">
        <v>1</v>
      </c>
      <c r="E19" s="1" t="s">
        <v>412</v>
      </c>
      <c r="F19" s="1" t="s">
        <v>405</v>
      </c>
      <c r="G19" s="1" t="s">
        <v>411</v>
      </c>
      <c r="H19" s="1" t="s">
        <v>410</v>
      </c>
      <c r="I19" s="53">
        <v>21501</v>
      </c>
      <c r="J19" s="1">
        <v>1</v>
      </c>
      <c r="K19" s="1">
        <v>4</v>
      </c>
      <c r="L19" s="1" t="s">
        <v>401</v>
      </c>
      <c r="M19" s="1" t="s">
        <v>400</v>
      </c>
      <c r="N19" s="42">
        <v>5400</v>
      </c>
      <c r="O19" s="41"/>
      <c r="P19" s="8" t="str">
        <f t="shared" si="0"/>
        <v>M00121501400000000000</v>
      </c>
      <c r="R19" s="8" t="str">
        <f t="shared" si="1"/>
        <v>2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>
        <v>3</v>
      </c>
      <c r="D20" s="1">
        <v>1</v>
      </c>
      <c r="E20" s="1" t="s">
        <v>412</v>
      </c>
      <c r="F20" s="1" t="s">
        <v>405</v>
      </c>
      <c r="G20" s="1" t="s">
        <v>411</v>
      </c>
      <c r="H20" s="1" t="s">
        <v>410</v>
      </c>
      <c r="I20" s="53">
        <v>21601</v>
      </c>
      <c r="J20" s="1">
        <v>1</v>
      </c>
      <c r="K20" s="1">
        <v>4</v>
      </c>
      <c r="L20" s="1" t="s">
        <v>401</v>
      </c>
      <c r="M20" s="1" t="s">
        <v>400</v>
      </c>
      <c r="N20" s="42">
        <v>55000</v>
      </c>
      <c r="O20" s="41"/>
      <c r="P20" s="8" t="str">
        <f t="shared" si="0"/>
        <v>M00121601400000000000</v>
      </c>
      <c r="R20" s="8" t="str">
        <f t="shared" si="1"/>
        <v>2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>
        <v>3</v>
      </c>
      <c r="D21" s="1">
        <v>1</v>
      </c>
      <c r="E21" s="1" t="s">
        <v>412</v>
      </c>
      <c r="F21" s="1" t="s">
        <v>405</v>
      </c>
      <c r="G21" s="1" t="s">
        <v>411</v>
      </c>
      <c r="H21" s="1" t="s">
        <v>410</v>
      </c>
      <c r="I21" s="53">
        <v>22104</v>
      </c>
      <c r="J21" s="1">
        <v>1</v>
      </c>
      <c r="K21" s="1">
        <v>4</v>
      </c>
      <c r="L21" s="1" t="s">
        <v>401</v>
      </c>
      <c r="M21" s="1" t="s">
        <v>400</v>
      </c>
      <c r="N21" s="42">
        <v>40000</v>
      </c>
      <c r="O21" s="41"/>
      <c r="P21" s="8" t="str">
        <f t="shared" si="0"/>
        <v>M00122104400000000000</v>
      </c>
      <c r="R21" s="8" t="str">
        <f t="shared" si="1"/>
        <v>2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>
        <v>3</v>
      </c>
      <c r="D22" s="1">
        <v>1</v>
      </c>
      <c r="E22" s="1" t="s">
        <v>412</v>
      </c>
      <c r="F22" s="1" t="s">
        <v>405</v>
      </c>
      <c r="G22" s="1" t="s">
        <v>411</v>
      </c>
      <c r="H22" s="1" t="s">
        <v>410</v>
      </c>
      <c r="I22" s="53">
        <v>22301</v>
      </c>
      <c r="J22" s="1">
        <v>1</v>
      </c>
      <c r="K22" s="1">
        <v>4</v>
      </c>
      <c r="L22" s="1" t="s">
        <v>401</v>
      </c>
      <c r="M22" s="1" t="s">
        <v>400</v>
      </c>
      <c r="N22" s="42">
        <v>2348</v>
      </c>
      <c r="O22" s="41"/>
      <c r="P22" s="8" t="str">
        <f t="shared" si="0"/>
        <v>M00122301400000000000</v>
      </c>
      <c r="R22" s="8" t="str">
        <f t="shared" si="1"/>
        <v>2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>
        <v>3</v>
      </c>
      <c r="D23" s="1">
        <v>1</v>
      </c>
      <c r="E23" s="1" t="s">
        <v>412</v>
      </c>
      <c r="F23" s="1" t="s">
        <v>405</v>
      </c>
      <c r="G23" s="1" t="s">
        <v>411</v>
      </c>
      <c r="H23" s="1" t="s">
        <v>410</v>
      </c>
      <c r="I23" s="53">
        <v>24301</v>
      </c>
      <c r="J23" s="1">
        <v>1</v>
      </c>
      <c r="K23" s="1">
        <v>4</v>
      </c>
      <c r="L23" s="1" t="s">
        <v>401</v>
      </c>
      <c r="M23" s="1" t="s">
        <v>400</v>
      </c>
      <c r="N23" s="42">
        <v>1000</v>
      </c>
      <c r="O23" s="41"/>
      <c r="P23" s="8" t="str">
        <f t="shared" si="0"/>
        <v>M00124301400000000000</v>
      </c>
      <c r="R23" s="8" t="str">
        <f t="shared" si="1"/>
        <v>2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>
        <v>3</v>
      </c>
      <c r="D24" s="1">
        <v>1</v>
      </c>
      <c r="E24" s="1" t="s">
        <v>412</v>
      </c>
      <c r="F24" s="1" t="s">
        <v>405</v>
      </c>
      <c r="G24" s="1" t="s">
        <v>411</v>
      </c>
      <c r="H24" s="1" t="s">
        <v>410</v>
      </c>
      <c r="I24" s="53">
        <v>24601</v>
      </c>
      <c r="J24" s="1">
        <v>1</v>
      </c>
      <c r="K24" s="1">
        <v>4</v>
      </c>
      <c r="L24" s="1" t="s">
        <v>401</v>
      </c>
      <c r="M24" s="1" t="s">
        <v>400</v>
      </c>
      <c r="N24" s="42">
        <v>3000</v>
      </c>
      <c r="O24" s="41"/>
      <c r="P24" s="8" t="str">
        <f t="shared" si="0"/>
        <v>M00124601400000000000</v>
      </c>
      <c r="R24" s="8" t="str">
        <f t="shared" si="1"/>
        <v>2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>
        <v>3</v>
      </c>
      <c r="D25" s="1">
        <v>1</v>
      </c>
      <c r="E25" s="1" t="s">
        <v>412</v>
      </c>
      <c r="F25" s="1" t="s">
        <v>405</v>
      </c>
      <c r="G25" s="1" t="s">
        <v>411</v>
      </c>
      <c r="H25" s="1" t="s">
        <v>410</v>
      </c>
      <c r="I25" s="53">
        <v>24901</v>
      </c>
      <c r="J25" s="1">
        <v>1</v>
      </c>
      <c r="K25" s="1">
        <v>4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M00124901400000000000</v>
      </c>
      <c r="R25" s="8" t="str">
        <f t="shared" si="1"/>
        <v>2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>
        <v>3</v>
      </c>
      <c r="D26" s="1">
        <v>1</v>
      </c>
      <c r="E26" s="1" t="s">
        <v>412</v>
      </c>
      <c r="F26" s="1" t="s">
        <v>405</v>
      </c>
      <c r="G26" s="1" t="s">
        <v>411</v>
      </c>
      <c r="H26" s="1" t="s">
        <v>410</v>
      </c>
      <c r="I26" s="53">
        <v>25301</v>
      </c>
      <c r="J26" s="1">
        <v>1</v>
      </c>
      <c r="K26" s="1">
        <v>4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M00125301400000000000</v>
      </c>
      <c r="R26" s="8" t="str">
        <f t="shared" si="1"/>
        <v>2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>
        <v>3</v>
      </c>
      <c r="D27" s="1">
        <v>1</v>
      </c>
      <c r="E27" s="1" t="s">
        <v>412</v>
      </c>
      <c r="F27" s="1" t="s">
        <v>405</v>
      </c>
      <c r="G27" s="1" t="s">
        <v>411</v>
      </c>
      <c r="H27" s="1" t="s">
        <v>410</v>
      </c>
      <c r="I27" s="53">
        <v>25401</v>
      </c>
      <c r="J27" s="1">
        <v>1</v>
      </c>
      <c r="K27" s="1">
        <v>4</v>
      </c>
      <c r="L27" s="1" t="s">
        <v>401</v>
      </c>
      <c r="M27" s="1" t="s">
        <v>400</v>
      </c>
      <c r="N27" s="42">
        <v>50000</v>
      </c>
      <c r="O27" s="41"/>
      <c r="P27" s="8" t="str">
        <f t="shared" si="0"/>
        <v>M00125401400000000000</v>
      </c>
      <c r="R27" s="8" t="str">
        <f t="shared" si="1"/>
        <v>2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>
        <v>3</v>
      </c>
      <c r="D28" s="1">
        <v>1</v>
      </c>
      <c r="E28" s="1" t="s">
        <v>412</v>
      </c>
      <c r="F28" s="1" t="s">
        <v>405</v>
      </c>
      <c r="G28" s="1" t="s">
        <v>411</v>
      </c>
      <c r="H28" s="1" t="s">
        <v>410</v>
      </c>
      <c r="I28" s="53">
        <v>27101</v>
      </c>
      <c r="J28" s="1">
        <v>1</v>
      </c>
      <c r="K28" s="1">
        <v>4</v>
      </c>
      <c r="L28" s="1" t="s">
        <v>401</v>
      </c>
      <c r="M28" s="1" t="s">
        <v>400</v>
      </c>
      <c r="N28" s="42">
        <v>2000</v>
      </c>
      <c r="O28" s="41"/>
      <c r="P28" s="8" t="str">
        <f t="shared" si="0"/>
        <v>M00127101400000000000</v>
      </c>
      <c r="R28" s="8" t="str">
        <f t="shared" si="1"/>
        <v>2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>
        <v>3</v>
      </c>
      <c r="D29" s="1">
        <v>1</v>
      </c>
      <c r="E29" s="1" t="s">
        <v>412</v>
      </c>
      <c r="F29" s="1" t="s">
        <v>405</v>
      </c>
      <c r="G29" s="1" t="s">
        <v>411</v>
      </c>
      <c r="H29" s="1" t="s">
        <v>410</v>
      </c>
      <c r="I29" s="53">
        <v>27201</v>
      </c>
      <c r="J29" s="1">
        <v>1</v>
      </c>
      <c r="K29" s="1">
        <v>4</v>
      </c>
      <c r="L29" s="1" t="s">
        <v>401</v>
      </c>
      <c r="M29" s="1" t="s">
        <v>400</v>
      </c>
      <c r="N29" s="42">
        <v>2000</v>
      </c>
      <c r="O29" s="41"/>
      <c r="P29" s="8" t="str">
        <f t="shared" si="0"/>
        <v>M00127201400000000000</v>
      </c>
      <c r="R29" s="8" t="str">
        <f t="shared" si="1"/>
        <v>2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>
        <v>3</v>
      </c>
      <c r="D30" s="1">
        <v>1</v>
      </c>
      <c r="E30" s="1" t="s">
        <v>412</v>
      </c>
      <c r="F30" s="1" t="s">
        <v>405</v>
      </c>
      <c r="G30" s="1" t="s">
        <v>411</v>
      </c>
      <c r="H30" s="1" t="s">
        <v>410</v>
      </c>
      <c r="I30" s="53">
        <v>27301</v>
      </c>
      <c r="J30" s="1">
        <v>1</v>
      </c>
      <c r="K30" s="1">
        <v>4</v>
      </c>
      <c r="L30" s="1" t="s">
        <v>401</v>
      </c>
      <c r="M30" s="1" t="s">
        <v>400</v>
      </c>
      <c r="N30" s="42">
        <v>5000</v>
      </c>
      <c r="O30" s="41"/>
      <c r="P30" s="8" t="str">
        <f t="shared" si="0"/>
        <v>M00127301400000000000</v>
      </c>
      <c r="R30" s="8" t="str">
        <f t="shared" si="1"/>
        <v>2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>
        <v>3</v>
      </c>
      <c r="D31" s="1">
        <v>1</v>
      </c>
      <c r="E31" s="1" t="s">
        <v>412</v>
      </c>
      <c r="F31" s="1" t="s">
        <v>405</v>
      </c>
      <c r="G31" s="1" t="s">
        <v>411</v>
      </c>
      <c r="H31" s="1" t="s">
        <v>410</v>
      </c>
      <c r="I31" s="53">
        <v>32701</v>
      </c>
      <c r="J31" s="1">
        <v>1</v>
      </c>
      <c r="K31" s="1">
        <v>4</v>
      </c>
      <c r="L31" s="1" t="s">
        <v>401</v>
      </c>
      <c r="M31" s="1" t="s">
        <v>400</v>
      </c>
      <c r="N31" s="42">
        <v>25135</v>
      </c>
      <c r="O31" s="41"/>
      <c r="P31" s="8" t="str">
        <f t="shared" si="0"/>
        <v>M00132701400000000000</v>
      </c>
      <c r="R31" s="8" t="str">
        <f t="shared" si="1"/>
        <v>3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>
        <v>3</v>
      </c>
      <c r="D32" s="1">
        <v>1</v>
      </c>
      <c r="E32" s="1" t="s">
        <v>412</v>
      </c>
      <c r="F32" s="1" t="s">
        <v>405</v>
      </c>
      <c r="G32" s="1" t="s">
        <v>411</v>
      </c>
      <c r="H32" s="1" t="s">
        <v>410</v>
      </c>
      <c r="I32" s="53">
        <v>33104</v>
      </c>
      <c r="J32" s="1">
        <v>1</v>
      </c>
      <c r="K32" s="1">
        <v>4</v>
      </c>
      <c r="L32" s="1" t="s">
        <v>401</v>
      </c>
      <c r="M32" s="1" t="s">
        <v>400</v>
      </c>
      <c r="N32" s="42">
        <v>652116</v>
      </c>
      <c r="O32" s="41"/>
      <c r="P32" s="8" t="str">
        <f t="shared" si="0"/>
        <v>M00133104400000000000</v>
      </c>
      <c r="R32" s="8" t="str">
        <f t="shared" si="1"/>
        <v>3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>
        <v>3</v>
      </c>
      <c r="D33" s="1">
        <v>1</v>
      </c>
      <c r="E33" s="1" t="s">
        <v>412</v>
      </c>
      <c r="F33" s="1" t="s">
        <v>405</v>
      </c>
      <c r="G33" s="1" t="s">
        <v>411</v>
      </c>
      <c r="H33" s="1" t="s">
        <v>410</v>
      </c>
      <c r="I33" s="53">
        <v>33401</v>
      </c>
      <c r="J33" s="1">
        <v>1</v>
      </c>
      <c r="K33" s="1">
        <v>4</v>
      </c>
      <c r="L33" s="1" t="s">
        <v>401</v>
      </c>
      <c r="M33" s="1" t="s">
        <v>400</v>
      </c>
      <c r="N33" s="42">
        <v>150000</v>
      </c>
      <c r="O33" s="41"/>
      <c r="P33" s="8" t="str">
        <f t="shared" si="0"/>
        <v>M00133401400000000000</v>
      </c>
      <c r="R33" s="8" t="str">
        <f t="shared" si="1"/>
        <v>3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>
        <v>3</v>
      </c>
      <c r="D34" s="1">
        <v>1</v>
      </c>
      <c r="E34" s="1" t="s">
        <v>412</v>
      </c>
      <c r="F34" s="1" t="s">
        <v>405</v>
      </c>
      <c r="G34" s="1" t="s">
        <v>411</v>
      </c>
      <c r="H34" s="1" t="s">
        <v>410</v>
      </c>
      <c r="I34" s="53">
        <v>33602</v>
      </c>
      <c r="J34" s="1">
        <v>1</v>
      </c>
      <c r="K34" s="1">
        <v>4</v>
      </c>
      <c r="L34" s="1" t="s">
        <v>401</v>
      </c>
      <c r="M34" s="1" t="s">
        <v>400</v>
      </c>
      <c r="N34" s="42">
        <v>11411</v>
      </c>
      <c r="O34" s="41"/>
      <c r="P34" s="8" t="str">
        <f t="shared" si="0"/>
        <v>M00133602400000000000</v>
      </c>
      <c r="R34" s="8" t="str">
        <f t="shared" si="1"/>
        <v>3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>
        <v>3</v>
      </c>
      <c r="D35" s="1">
        <v>1</v>
      </c>
      <c r="E35" s="1" t="s">
        <v>412</v>
      </c>
      <c r="F35" s="1" t="s">
        <v>405</v>
      </c>
      <c r="G35" s="1" t="s">
        <v>411</v>
      </c>
      <c r="H35" s="1" t="s">
        <v>410</v>
      </c>
      <c r="I35" s="53">
        <v>34101</v>
      </c>
      <c r="J35" s="1">
        <v>1</v>
      </c>
      <c r="K35" s="1">
        <v>4</v>
      </c>
      <c r="L35" s="1" t="s">
        <v>401</v>
      </c>
      <c r="M35" s="1" t="s">
        <v>400</v>
      </c>
      <c r="N35" s="42">
        <v>600000</v>
      </c>
      <c r="O35" s="41"/>
      <c r="P35" s="8" t="str">
        <f t="shared" si="0"/>
        <v>M00134101400000000000</v>
      </c>
      <c r="R35" s="8" t="str">
        <f t="shared" si="1"/>
        <v>3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>
        <v>3</v>
      </c>
      <c r="D36" s="1">
        <v>1</v>
      </c>
      <c r="E36" s="1" t="s">
        <v>412</v>
      </c>
      <c r="F36" s="1" t="s">
        <v>405</v>
      </c>
      <c r="G36" s="1" t="s">
        <v>411</v>
      </c>
      <c r="H36" s="1" t="s">
        <v>410</v>
      </c>
      <c r="I36" s="53">
        <v>35801</v>
      </c>
      <c r="J36" s="1">
        <v>1</v>
      </c>
      <c r="K36" s="1">
        <v>4</v>
      </c>
      <c r="L36" s="1" t="s">
        <v>401</v>
      </c>
      <c r="M36" s="1" t="s">
        <v>400</v>
      </c>
      <c r="N36" s="42">
        <v>50000</v>
      </c>
      <c r="O36" s="41"/>
      <c r="P36" s="8" t="str">
        <f t="shared" si="0"/>
        <v>M00135801400000000000</v>
      </c>
      <c r="R36" s="8" t="str">
        <f t="shared" si="1"/>
        <v>3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>
        <v>3</v>
      </c>
      <c r="D37" s="1">
        <v>1</v>
      </c>
      <c r="E37" s="1" t="s">
        <v>412</v>
      </c>
      <c r="F37" s="1" t="s">
        <v>405</v>
      </c>
      <c r="G37" s="1" t="s">
        <v>411</v>
      </c>
      <c r="H37" s="1" t="s">
        <v>410</v>
      </c>
      <c r="I37" s="53">
        <v>37204</v>
      </c>
      <c r="J37" s="1">
        <v>1</v>
      </c>
      <c r="K37" s="1">
        <v>4</v>
      </c>
      <c r="L37" s="1" t="s">
        <v>401</v>
      </c>
      <c r="M37" s="1" t="s">
        <v>400</v>
      </c>
      <c r="N37" s="42">
        <v>12240</v>
      </c>
      <c r="O37" s="41"/>
      <c r="P37" s="8" t="str">
        <f t="shared" si="0"/>
        <v>M00137204400000000000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>
        <v>3</v>
      </c>
      <c r="D38" s="1">
        <v>1</v>
      </c>
      <c r="E38" s="1" t="s">
        <v>412</v>
      </c>
      <c r="F38" s="1" t="s">
        <v>405</v>
      </c>
      <c r="G38" s="1" t="s">
        <v>411</v>
      </c>
      <c r="H38" s="1" t="s">
        <v>410</v>
      </c>
      <c r="I38" s="53">
        <v>37504</v>
      </c>
      <c r="J38" s="1">
        <v>1</v>
      </c>
      <c r="K38" s="1">
        <v>4</v>
      </c>
      <c r="L38" s="1" t="s">
        <v>401</v>
      </c>
      <c r="M38" s="1" t="s">
        <v>400</v>
      </c>
      <c r="N38" s="42">
        <v>16110</v>
      </c>
      <c r="O38" s="41"/>
      <c r="P38" s="8" t="str">
        <f t="shared" si="0"/>
        <v>M00137504400000000000</v>
      </c>
      <c r="R38" s="8" t="str">
        <f t="shared" si="1"/>
        <v>3</v>
      </c>
      <c r="S38" s="8" t="str">
        <f t="shared" si="2"/>
        <v/>
      </c>
    </row>
    <row r="39" spans="1:19" ht="20.100000000000001" customHeight="1" x14ac:dyDescent="0.25">
      <c r="A39" s="5"/>
      <c r="B39" s="1" t="s">
        <v>409</v>
      </c>
      <c r="C39" s="1">
        <v>3</v>
      </c>
      <c r="D39" s="1">
        <v>8</v>
      </c>
      <c r="E39" s="1" t="s">
        <v>406</v>
      </c>
      <c r="F39" s="1" t="s">
        <v>405</v>
      </c>
      <c r="G39" s="1" t="s">
        <v>404</v>
      </c>
      <c r="H39" s="1" t="s">
        <v>403</v>
      </c>
      <c r="I39" s="53">
        <v>12101</v>
      </c>
      <c r="J39" s="1">
        <v>1</v>
      </c>
      <c r="K39" s="1">
        <v>4</v>
      </c>
      <c r="L39" s="1" t="s">
        <v>401</v>
      </c>
      <c r="M39" s="1" t="s">
        <v>400</v>
      </c>
      <c r="N39" s="42">
        <v>397536</v>
      </c>
      <c r="O39" s="41"/>
      <c r="P39" s="8" t="str">
        <f t="shared" si="0"/>
        <v>E00612101400000000000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>
        <v>3</v>
      </c>
      <c r="D40" s="1">
        <v>8</v>
      </c>
      <c r="E40" s="1" t="s">
        <v>406</v>
      </c>
      <c r="F40" s="1" t="s">
        <v>405</v>
      </c>
      <c r="G40" s="1" t="s">
        <v>404</v>
      </c>
      <c r="H40" s="1" t="s">
        <v>403</v>
      </c>
      <c r="I40" s="53">
        <v>12301</v>
      </c>
      <c r="J40" s="1">
        <v>1</v>
      </c>
      <c r="K40" s="1">
        <v>4</v>
      </c>
      <c r="L40" s="1" t="s">
        <v>401</v>
      </c>
      <c r="M40" s="1" t="s">
        <v>400</v>
      </c>
      <c r="N40" s="42">
        <v>413237</v>
      </c>
      <c r="O40" s="41"/>
      <c r="P40" s="8" t="str">
        <f t="shared" si="0"/>
        <v>E00612301400000000000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>
        <v>3</v>
      </c>
      <c r="D41" s="1">
        <v>8</v>
      </c>
      <c r="E41" s="1" t="s">
        <v>406</v>
      </c>
      <c r="F41" s="1" t="s">
        <v>405</v>
      </c>
      <c r="G41" s="1" t="s">
        <v>404</v>
      </c>
      <c r="H41" s="1" t="s">
        <v>403</v>
      </c>
      <c r="I41" s="53">
        <v>15501</v>
      </c>
      <c r="J41" s="1">
        <v>1</v>
      </c>
      <c r="K41" s="1">
        <v>4</v>
      </c>
      <c r="L41" s="1" t="s">
        <v>401</v>
      </c>
      <c r="M41" s="1" t="s">
        <v>400</v>
      </c>
      <c r="N41" s="42">
        <v>750000</v>
      </c>
      <c r="O41" s="41"/>
      <c r="P41" s="8" t="str">
        <f t="shared" si="0"/>
        <v>E00615501400000000000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>
        <v>3</v>
      </c>
      <c r="D42" s="1">
        <v>8</v>
      </c>
      <c r="E42" s="1" t="s">
        <v>406</v>
      </c>
      <c r="F42" s="1" t="s">
        <v>405</v>
      </c>
      <c r="G42" s="1" t="s">
        <v>404</v>
      </c>
      <c r="H42" s="1" t="s">
        <v>403</v>
      </c>
      <c r="I42" s="53">
        <v>15901</v>
      </c>
      <c r="J42" s="1">
        <v>1</v>
      </c>
      <c r="K42" s="1">
        <v>4</v>
      </c>
      <c r="L42" s="1" t="s">
        <v>401</v>
      </c>
      <c r="M42" s="1" t="s">
        <v>400</v>
      </c>
      <c r="N42" s="42">
        <v>1346400</v>
      </c>
      <c r="O42" s="41"/>
      <c r="P42" s="8" t="str">
        <f t="shared" si="0"/>
        <v>E00615901400000000000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>
        <v>3</v>
      </c>
      <c r="D43" s="1">
        <v>8</v>
      </c>
      <c r="E43" s="1" t="s">
        <v>406</v>
      </c>
      <c r="F43" s="1" t="s">
        <v>405</v>
      </c>
      <c r="G43" s="1" t="s">
        <v>404</v>
      </c>
      <c r="H43" s="1" t="s">
        <v>403</v>
      </c>
      <c r="I43" s="53">
        <v>21101</v>
      </c>
      <c r="J43" s="1">
        <v>1</v>
      </c>
      <c r="K43" s="1">
        <v>4</v>
      </c>
      <c r="L43" s="1" t="s">
        <v>401</v>
      </c>
      <c r="M43" s="1" t="s">
        <v>400</v>
      </c>
      <c r="N43" s="42">
        <v>365491</v>
      </c>
      <c r="O43" s="41"/>
      <c r="P43" s="8" t="str">
        <f t="shared" si="0"/>
        <v>E00621101400000000000</v>
      </c>
      <c r="R43" s="8" t="str">
        <f t="shared" si="1"/>
        <v>2</v>
      </c>
      <c r="S43" s="8" t="str">
        <f t="shared" si="2"/>
        <v>2</v>
      </c>
    </row>
    <row r="44" spans="1:19" ht="20.100000000000001" customHeight="1" x14ac:dyDescent="0.25">
      <c r="A44" s="5"/>
      <c r="B44" s="1" t="s">
        <v>409</v>
      </c>
      <c r="C44" s="1">
        <v>3</v>
      </c>
      <c r="D44" s="1">
        <v>8</v>
      </c>
      <c r="E44" s="1" t="s">
        <v>406</v>
      </c>
      <c r="F44" s="1" t="s">
        <v>405</v>
      </c>
      <c r="G44" s="1" t="s">
        <v>404</v>
      </c>
      <c r="H44" s="1" t="s">
        <v>403</v>
      </c>
      <c r="I44" s="53">
        <v>21201</v>
      </c>
      <c r="J44" s="1">
        <v>1</v>
      </c>
      <c r="K44" s="1">
        <v>4</v>
      </c>
      <c r="L44" s="1" t="s">
        <v>401</v>
      </c>
      <c r="M44" s="1" t="s">
        <v>400</v>
      </c>
      <c r="N44" s="42">
        <v>118454</v>
      </c>
      <c r="O44" s="41"/>
      <c r="P44" s="8" t="str">
        <f t="shared" si="0"/>
        <v>E00621201400000000000</v>
      </c>
      <c r="R44" s="8" t="str">
        <f t="shared" si="1"/>
        <v>2</v>
      </c>
      <c r="S44" s="8" t="str">
        <f t="shared" si="2"/>
        <v>2</v>
      </c>
    </row>
    <row r="45" spans="1:19" ht="20.100000000000001" customHeight="1" x14ac:dyDescent="0.25">
      <c r="A45" s="5"/>
      <c r="B45" s="1" t="s">
        <v>409</v>
      </c>
      <c r="C45" s="1">
        <v>3</v>
      </c>
      <c r="D45" s="1">
        <v>8</v>
      </c>
      <c r="E45" s="1" t="s">
        <v>406</v>
      </c>
      <c r="F45" s="1" t="s">
        <v>405</v>
      </c>
      <c r="G45" s="1" t="s">
        <v>404</v>
      </c>
      <c r="H45" s="1" t="s">
        <v>403</v>
      </c>
      <c r="I45" s="53">
        <v>21401</v>
      </c>
      <c r="J45" s="1">
        <v>1</v>
      </c>
      <c r="K45" s="1">
        <v>4</v>
      </c>
      <c r="L45" s="1" t="s">
        <v>401</v>
      </c>
      <c r="M45" s="1" t="s">
        <v>400</v>
      </c>
      <c r="N45" s="42">
        <v>100000</v>
      </c>
      <c r="O45" s="41"/>
      <c r="P45" s="8" t="str">
        <f t="shared" si="0"/>
        <v>E00621401400000000000</v>
      </c>
      <c r="R45" s="8" t="str">
        <f t="shared" si="1"/>
        <v>2</v>
      </c>
      <c r="S45" s="8" t="str">
        <f t="shared" si="2"/>
        <v>2</v>
      </c>
    </row>
    <row r="46" spans="1:19" ht="20.100000000000001" customHeight="1" x14ac:dyDescent="0.25">
      <c r="A46" s="5"/>
      <c r="B46" s="1" t="s">
        <v>409</v>
      </c>
      <c r="C46" s="1">
        <v>3</v>
      </c>
      <c r="D46" s="1">
        <v>8</v>
      </c>
      <c r="E46" s="1" t="s">
        <v>406</v>
      </c>
      <c r="F46" s="1" t="s">
        <v>405</v>
      </c>
      <c r="G46" s="1" t="s">
        <v>404</v>
      </c>
      <c r="H46" s="1" t="s">
        <v>403</v>
      </c>
      <c r="I46" s="53">
        <v>21501</v>
      </c>
      <c r="J46" s="1">
        <v>1</v>
      </c>
      <c r="K46" s="1">
        <v>4</v>
      </c>
      <c r="L46" s="1" t="s">
        <v>401</v>
      </c>
      <c r="M46" s="1" t="s">
        <v>400</v>
      </c>
      <c r="N46" s="42">
        <v>50000</v>
      </c>
      <c r="O46" s="41"/>
      <c r="P46" s="8" t="str">
        <f t="shared" si="0"/>
        <v>E00621501400000000000</v>
      </c>
      <c r="R46" s="8" t="str">
        <f t="shared" si="1"/>
        <v>2</v>
      </c>
      <c r="S46" s="8" t="str">
        <f t="shared" si="2"/>
        <v>2</v>
      </c>
    </row>
    <row r="47" spans="1:19" ht="20.100000000000001" customHeight="1" x14ac:dyDescent="0.25">
      <c r="A47" s="5"/>
      <c r="B47" s="1" t="s">
        <v>409</v>
      </c>
      <c r="C47" s="1">
        <v>3</v>
      </c>
      <c r="D47" s="1">
        <v>8</v>
      </c>
      <c r="E47" s="1" t="s">
        <v>406</v>
      </c>
      <c r="F47" s="1" t="s">
        <v>405</v>
      </c>
      <c r="G47" s="1" t="s">
        <v>404</v>
      </c>
      <c r="H47" s="1" t="s">
        <v>403</v>
      </c>
      <c r="I47" s="53">
        <v>21502</v>
      </c>
      <c r="J47" s="1">
        <v>1</v>
      </c>
      <c r="K47" s="1">
        <v>4</v>
      </c>
      <c r="L47" s="1" t="s">
        <v>401</v>
      </c>
      <c r="M47" s="1" t="s">
        <v>400</v>
      </c>
      <c r="N47" s="42">
        <v>700000</v>
      </c>
      <c r="O47" s="41"/>
      <c r="P47" s="8" t="str">
        <f t="shared" si="0"/>
        <v>E00621502400000000000</v>
      </c>
      <c r="R47" s="8" t="str">
        <f t="shared" si="1"/>
        <v>2</v>
      </c>
      <c r="S47" s="8" t="str">
        <f t="shared" si="2"/>
        <v>2</v>
      </c>
    </row>
    <row r="48" spans="1:19" s="36" customFormat="1" ht="20.100000000000001" customHeight="1" x14ac:dyDescent="0.25">
      <c r="A48" s="5"/>
      <c r="B48" s="1" t="s">
        <v>409</v>
      </c>
      <c r="C48" s="1">
        <v>3</v>
      </c>
      <c r="D48" s="1">
        <v>8</v>
      </c>
      <c r="E48" s="1" t="s">
        <v>406</v>
      </c>
      <c r="F48" s="1" t="s">
        <v>405</v>
      </c>
      <c r="G48" s="1" t="s">
        <v>404</v>
      </c>
      <c r="H48" s="1" t="s">
        <v>403</v>
      </c>
      <c r="I48" s="53">
        <v>21601</v>
      </c>
      <c r="J48" s="1">
        <v>1</v>
      </c>
      <c r="K48" s="1">
        <v>4</v>
      </c>
      <c r="L48" s="1" t="s">
        <v>401</v>
      </c>
      <c r="M48" s="1" t="s">
        <v>400</v>
      </c>
      <c r="N48" s="42">
        <v>99500</v>
      </c>
      <c r="O48" s="41"/>
      <c r="P48" s="8" t="str">
        <f t="shared" si="0"/>
        <v>E00621601400000000000</v>
      </c>
      <c r="R48" s="8" t="str">
        <f t="shared" si="1"/>
        <v>2</v>
      </c>
      <c r="S48" s="8" t="str">
        <f t="shared" si="2"/>
        <v>2</v>
      </c>
    </row>
    <row r="49" spans="1:19" s="36" customFormat="1" ht="20.100000000000001" customHeight="1" x14ac:dyDescent="0.25">
      <c r="A49" s="5"/>
      <c r="B49" s="1" t="s">
        <v>409</v>
      </c>
      <c r="C49" s="1">
        <v>3</v>
      </c>
      <c r="D49" s="1">
        <v>8</v>
      </c>
      <c r="E49" s="1" t="s">
        <v>406</v>
      </c>
      <c r="F49" s="1" t="s">
        <v>405</v>
      </c>
      <c r="G49" s="1" t="s">
        <v>404</v>
      </c>
      <c r="H49" s="1" t="s">
        <v>403</v>
      </c>
      <c r="I49" s="53">
        <v>22104</v>
      </c>
      <c r="J49" s="1">
        <v>1</v>
      </c>
      <c r="K49" s="1">
        <v>4</v>
      </c>
      <c r="L49" s="1" t="s">
        <v>401</v>
      </c>
      <c r="M49" s="1" t="s">
        <v>400</v>
      </c>
      <c r="N49" s="42">
        <v>161156</v>
      </c>
      <c r="O49" s="41"/>
      <c r="P49" s="8" t="str">
        <f t="shared" si="0"/>
        <v>E00622104400000000000</v>
      </c>
      <c r="R49" s="8" t="str">
        <f t="shared" si="1"/>
        <v>2</v>
      </c>
      <c r="S49" s="8" t="str">
        <f t="shared" si="2"/>
        <v>2</v>
      </c>
    </row>
    <row r="50" spans="1:19" s="36" customFormat="1" ht="20.100000000000001" customHeight="1" x14ac:dyDescent="0.25">
      <c r="A50" s="5"/>
      <c r="B50" s="1" t="s">
        <v>409</v>
      </c>
      <c r="C50" s="1">
        <v>3</v>
      </c>
      <c r="D50" s="1">
        <v>8</v>
      </c>
      <c r="E50" s="1" t="s">
        <v>406</v>
      </c>
      <c r="F50" s="1" t="s">
        <v>405</v>
      </c>
      <c r="G50" s="1" t="s">
        <v>404</v>
      </c>
      <c r="H50" s="1" t="s">
        <v>403</v>
      </c>
      <c r="I50" s="53">
        <v>22106</v>
      </c>
      <c r="J50" s="1">
        <v>1</v>
      </c>
      <c r="K50" s="1">
        <v>4</v>
      </c>
      <c r="L50" s="1" t="s">
        <v>401</v>
      </c>
      <c r="M50" s="1" t="s">
        <v>400</v>
      </c>
      <c r="N50" s="42">
        <v>519928</v>
      </c>
      <c r="O50" s="41"/>
      <c r="P50" s="8" t="str">
        <f t="shared" si="0"/>
        <v>E00622106400000000000</v>
      </c>
      <c r="R50" s="8" t="str">
        <f t="shared" si="1"/>
        <v>2</v>
      </c>
      <c r="S50" s="8" t="str">
        <f t="shared" si="2"/>
        <v>2</v>
      </c>
    </row>
    <row r="51" spans="1:19" s="36" customFormat="1" ht="20.100000000000001" customHeight="1" x14ac:dyDescent="0.25">
      <c r="A51" s="5"/>
      <c r="B51" s="1" t="s">
        <v>409</v>
      </c>
      <c r="C51" s="1">
        <v>3</v>
      </c>
      <c r="D51" s="1">
        <v>8</v>
      </c>
      <c r="E51" s="1" t="s">
        <v>406</v>
      </c>
      <c r="F51" s="1" t="s">
        <v>405</v>
      </c>
      <c r="G51" s="1" t="s">
        <v>404</v>
      </c>
      <c r="H51" s="1" t="s">
        <v>403</v>
      </c>
      <c r="I51" s="53">
        <v>22301</v>
      </c>
      <c r="J51" s="1">
        <v>1</v>
      </c>
      <c r="K51" s="1">
        <v>4</v>
      </c>
      <c r="L51" s="1" t="s">
        <v>401</v>
      </c>
      <c r="M51" s="1" t="s">
        <v>400</v>
      </c>
      <c r="N51" s="42">
        <v>30000</v>
      </c>
      <c r="O51" s="41"/>
      <c r="P51" s="8" t="str">
        <f t="shared" si="0"/>
        <v>E00622301400000000000</v>
      </c>
      <c r="R51" s="8" t="str">
        <f t="shared" si="1"/>
        <v>2</v>
      </c>
      <c r="S51" s="8" t="str">
        <f t="shared" si="2"/>
        <v>2</v>
      </c>
    </row>
    <row r="52" spans="1:19" s="36" customFormat="1" ht="20.100000000000001" customHeight="1" x14ac:dyDescent="0.25">
      <c r="A52" s="5"/>
      <c r="B52" s="1" t="s">
        <v>409</v>
      </c>
      <c r="C52" s="1">
        <v>3</v>
      </c>
      <c r="D52" s="1">
        <v>8</v>
      </c>
      <c r="E52" s="1" t="s">
        <v>406</v>
      </c>
      <c r="F52" s="1" t="s">
        <v>405</v>
      </c>
      <c r="G52" s="1" t="s">
        <v>404</v>
      </c>
      <c r="H52" s="1" t="s">
        <v>403</v>
      </c>
      <c r="I52" s="53">
        <v>24201</v>
      </c>
      <c r="J52" s="1">
        <v>1</v>
      </c>
      <c r="K52" s="1">
        <v>4</v>
      </c>
      <c r="L52" s="1" t="s">
        <v>401</v>
      </c>
      <c r="M52" s="1" t="s">
        <v>400</v>
      </c>
      <c r="N52" s="42">
        <v>10000</v>
      </c>
      <c r="O52" s="41"/>
      <c r="P52" s="8" t="str">
        <f t="shared" si="0"/>
        <v>E00624201400000000000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>
        <v>3</v>
      </c>
      <c r="D53" s="1">
        <v>8</v>
      </c>
      <c r="E53" s="1" t="s">
        <v>406</v>
      </c>
      <c r="F53" s="1" t="s">
        <v>405</v>
      </c>
      <c r="G53" s="1" t="s">
        <v>404</v>
      </c>
      <c r="H53" s="1" t="s">
        <v>403</v>
      </c>
      <c r="I53" s="53">
        <v>24301</v>
      </c>
      <c r="J53" s="1">
        <v>1</v>
      </c>
      <c r="K53" s="1">
        <v>4</v>
      </c>
      <c r="L53" s="1" t="s">
        <v>401</v>
      </c>
      <c r="M53" s="1" t="s">
        <v>400</v>
      </c>
      <c r="N53" s="42">
        <v>10000</v>
      </c>
      <c r="O53" s="41"/>
      <c r="P53" s="8" t="str">
        <f t="shared" si="0"/>
        <v>E00624301400000000000</v>
      </c>
      <c r="R53" s="8" t="str">
        <f t="shared" si="1"/>
        <v>2</v>
      </c>
      <c r="S53" s="8" t="str">
        <f t="shared" si="2"/>
        <v>2</v>
      </c>
    </row>
    <row r="54" spans="1:19" s="36" customFormat="1" ht="20.100000000000001" customHeight="1" x14ac:dyDescent="0.25">
      <c r="A54" s="5"/>
      <c r="B54" s="1" t="s">
        <v>409</v>
      </c>
      <c r="C54" s="1">
        <v>3</v>
      </c>
      <c r="D54" s="1">
        <v>8</v>
      </c>
      <c r="E54" s="1" t="s">
        <v>406</v>
      </c>
      <c r="F54" s="1" t="s">
        <v>405</v>
      </c>
      <c r="G54" s="1" t="s">
        <v>404</v>
      </c>
      <c r="H54" s="1" t="s">
        <v>403</v>
      </c>
      <c r="I54" s="53">
        <v>24401</v>
      </c>
      <c r="J54" s="1">
        <v>1</v>
      </c>
      <c r="K54" s="1">
        <v>4</v>
      </c>
      <c r="L54" s="1" t="s">
        <v>401</v>
      </c>
      <c r="M54" s="1" t="s">
        <v>400</v>
      </c>
      <c r="N54" s="42">
        <v>10000</v>
      </c>
      <c r="O54" s="41"/>
      <c r="P54" s="8" t="str">
        <f t="shared" si="0"/>
        <v>E00624401400000000000</v>
      </c>
      <c r="R54" s="8" t="str">
        <f t="shared" si="1"/>
        <v>2</v>
      </c>
      <c r="S54" s="8" t="str">
        <f t="shared" si="2"/>
        <v>2</v>
      </c>
    </row>
    <row r="55" spans="1:19" s="36" customFormat="1" ht="20.100000000000001" customHeight="1" x14ac:dyDescent="0.25">
      <c r="A55" s="5"/>
      <c r="B55" s="1" t="s">
        <v>409</v>
      </c>
      <c r="C55" s="1">
        <v>3</v>
      </c>
      <c r="D55" s="1">
        <v>8</v>
      </c>
      <c r="E55" s="1" t="s">
        <v>406</v>
      </c>
      <c r="F55" s="1" t="s">
        <v>405</v>
      </c>
      <c r="G55" s="1" t="s">
        <v>404</v>
      </c>
      <c r="H55" s="1" t="s">
        <v>403</v>
      </c>
      <c r="I55" s="53">
        <v>24501</v>
      </c>
      <c r="J55" s="1">
        <v>1</v>
      </c>
      <c r="K55" s="1">
        <v>4</v>
      </c>
      <c r="L55" s="1" t="s">
        <v>401</v>
      </c>
      <c r="M55" s="1" t="s">
        <v>400</v>
      </c>
      <c r="N55" s="42">
        <v>10000</v>
      </c>
      <c r="O55" s="41"/>
      <c r="P55" s="8" t="str">
        <f t="shared" si="0"/>
        <v>E00624501400000000000</v>
      </c>
      <c r="R55" s="8" t="str">
        <f t="shared" si="1"/>
        <v>2</v>
      </c>
      <c r="S55" s="8" t="str">
        <f t="shared" si="2"/>
        <v>2</v>
      </c>
    </row>
    <row r="56" spans="1:19" s="36" customFormat="1" ht="20.100000000000001" customHeight="1" x14ac:dyDescent="0.25">
      <c r="A56" s="5"/>
      <c r="B56" s="1" t="s">
        <v>409</v>
      </c>
      <c r="C56" s="1">
        <v>3</v>
      </c>
      <c r="D56" s="1">
        <v>8</v>
      </c>
      <c r="E56" s="1" t="s">
        <v>406</v>
      </c>
      <c r="F56" s="1" t="s">
        <v>405</v>
      </c>
      <c r="G56" s="1" t="s">
        <v>404</v>
      </c>
      <c r="H56" s="1" t="s">
        <v>403</v>
      </c>
      <c r="I56" s="53">
        <v>24601</v>
      </c>
      <c r="J56" s="1">
        <v>1</v>
      </c>
      <c r="K56" s="1">
        <v>4</v>
      </c>
      <c r="L56" s="1" t="s">
        <v>401</v>
      </c>
      <c r="M56" s="1" t="s">
        <v>400</v>
      </c>
      <c r="N56" s="42">
        <v>3530000</v>
      </c>
      <c r="O56" s="41"/>
      <c r="P56" s="8" t="str">
        <f t="shared" si="0"/>
        <v>E00624601400000000000</v>
      </c>
      <c r="R56" s="8" t="str">
        <f t="shared" si="1"/>
        <v>2</v>
      </c>
      <c r="S56" s="8" t="str">
        <f t="shared" si="2"/>
        <v>2</v>
      </c>
    </row>
    <row r="57" spans="1:19" s="36" customFormat="1" ht="20.100000000000001" customHeight="1" x14ac:dyDescent="0.25">
      <c r="A57" s="5"/>
      <c r="B57" s="1" t="s">
        <v>409</v>
      </c>
      <c r="C57" s="1">
        <v>3</v>
      </c>
      <c r="D57" s="1">
        <v>8</v>
      </c>
      <c r="E57" s="1" t="s">
        <v>406</v>
      </c>
      <c r="F57" s="1" t="s">
        <v>405</v>
      </c>
      <c r="G57" s="1" t="s">
        <v>404</v>
      </c>
      <c r="H57" s="1" t="s">
        <v>403</v>
      </c>
      <c r="I57" s="53">
        <v>24701</v>
      </c>
      <c r="J57" s="1">
        <v>1</v>
      </c>
      <c r="K57" s="1">
        <v>4</v>
      </c>
      <c r="L57" s="1" t="s">
        <v>401</v>
      </c>
      <c r="M57" s="1" t="s">
        <v>400</v>
      </c>
      <c r="N57" s="42">
        <v>943000</v>
      </c>
      <c r="O57" s="41"/>
      <c r="P57" s="8" t="str">
        <f t="shared" si="0"/>
        <v>E00624701400000000000</v>
      </c>
      <c r="R57" s="8" t="str">
        <f t="shared" si="1"/>
        <v>2</v>
      </c>
      <c r="S57" s="8" t="str">
        <f t="shared" si="2"/>
        <v>2</v>
      </c>
    </row>
    <row r="58" spans="1:19" s="36" customFormat="1" ht="20.100000000000001" customHeight="1" x14ac:dyDescent="0.25">
      <c r="A58" s="5"/>
      <c r="B58" s="1" t="s">
        <v>409</v>
      </c>
      <c r="C58" s="1">
        <v>3</v>
      </c>
      <c r="D58" s="1">
        <v>8</v>
      </c>
      <c r="E58" s="1" t="s">
        <v>406</v>
      </c>
      <c r="F58" s="1" t="s">
        <v>405</v>
      </c>
      <c r="G58" s="1" t="s">
        <v>404</v>
      </c>
      <c r="H58" s="1" t="s">
        <v>403</v>
      </c>
      <c r="I58" s="53">
        <v>24801</v>
      </c>
      <c r="J58" s="1">
        <v>1</v>
      </c>
      <c r="K58" s="1">
        <v>4</v>
      </c>
      <c r="L58" s="1" t="s">
        <v>401</v>
      </c>
      <c r="M58" s="1" t="s">
        <v>400</v>
      </c>
      <c r="N58" s="42">
        <v>145400</v>
      </c>
      <c r="O58" s="41"/>
      <c r="P58" s="8" t="str">
        <f t="shared" si="0"/>
        <v>E00624801400000000000</v>
      </c>
      <c r="R58" s="8" t="str">
        <f t="shared" si="1"/>
        <v>2</v>
      </c>
      <c r="S58" s="8" t="str">
        <f t="shared" si="2"/>
        <v>2</v>
      </c>
    </row>
    <row r="59" spans="1:19" s="36" customFormat="1" ht="20.100000000000001" customHeight="1" x14ac:dyDescent="0.25">
      <c r="A59" s="5"/>
      <c r="B59" s="1" t="s">
        <v>409</v>
      </c>
      <c r="C59" s="1">
        <v>3</v>
      </c>
      <c r="D59" s="1">
        <v>8</v>
      </c>
      <c r="E59" s="1" t="s">
        <v>406</v>
      </c>
      <c r="F59" s="1" t="s">
        <v>405</v>
      </c>
      <c r="G59" s="1" t="s">
        <v>404</v>
      </c>
      <c r="H59" s="1" t="s">
        <v>403</v>
      </c>
      <c r="I59" s="53">
        <v>24901</v>
      </c>
      <c r="J59" s="1">
        <v>1</v>
      </c>
      <c r="K59" s="1">
        <v>4</v>
      </c>
      <c r="L59" s="1" t="s">
        <v>401</v>
      </c>
      <c r="M59" s="1" t="s">
        <v>400</v>
      </c>
      <c r="N59" s="42">
        <v>300000</v>
      </c>
      <c r="O59" s="41"/>
      <c r="P59" s="8" t="str">
        <f t="shared" si="0"/>
        <v>E00624901400000000000</v>
      </c>
      <c r="R59" s="8" t="str">
        <f t="shared" si="1"/>
        <v>2</v>
      </c>
      <c r="S59" s="8" t="str">
        <f t="shared" si="2"/>
        <v>2</v>
      </c>
    </row>
    <row r="60" spans="1:19" s="36" customFormat="1" ht="20.100000000000001" customHeight="1" x14ac:dyDescent="0.25">
      <c r="A60" s="5"/>
      <c r="B60" s="1" t="s">
        <v>409</v>
      </c>
      <c r="C60" s="1">
        <v>3</v>
      </c>
      <c r="D60" s="1">
        <v>8</v>
      </c>
      <c r="E60" s="1" t="s">
        <v>406</v>
      </c>
      <c r="F60" s="1" t="s">
        <v>405</v>
      </c>
      <c r="G60" s="1" t="s">
        <v>404</v>
      </c>
      <c r="H60" s="1" t="s">
        <v>403</v>
      </c>
      <c r="I60" s="53">
        <v>25101</v>
      </c>
      <c r="J60" s="1">
        <v>1</v>
      </c>
      <c r="K60" s="1">
        <v>4</v>
      </c>
      <c r="L60" s="1" t="s">
        <v>401</v>
      </c>
      <c r="M60" s="1" t="s">
        <v>400</v>
      </c>
      <c r="N60" s="42">
        <v>178500</v>
      </c>
      <c r="O60" s="41"/>
      <c r="P60" s="8" t="str">
        <f t="shared" si="0"/>
        <v>E00625101400000000000</v>
      </c>
      <c r="R60" s="8" t="str">
        <f t="shared" si="1"/>
        <v>2</v>
      </c>
      <c r="S60" s="8" t="str">
        <f t="shared" si="2"/>
        <v>2</v>
      </c>
    </row>
    <row r="61" spans="1:19" s="36" customFormat="1" ht="20.100000000000001" customHeight="1" x14ac:dyDescent="0.25">
      <c r="A61" s="5"/>
      <c r="B61" s="1" t="s">
        <v>409</v>
      </c>
      <c r="C61" s="1">
        <v>3</v>
      </c>
      <c r="D61" s="1">
        <v>8</v>
      </c>
      <c r="E61" s="1" t="s">
        <v>406</v>
      </c>
      <c r="F61" s="1" t="s">
        <v>405</v>
      </c>
      <c r="G61" s="1" t="s">
        <v>404</v>
      </c>
      <c r="H61" s="1" t="s">
        <v>403</v>
      </c>
      <c r="I61" s="53">
        <v>25501</v>
      </c>
      <c r="J61" s="1">
        <v>1</v>
      </c>
      <c r="K61" s="1">
        <v>4</v>
      </c>
      <c r="L61" s="1" t="s">
        <v>401</v>
      </c>
      <c r="M61" s="1" t="s">
        <v>400</v>
      </c>
      <c r="N61" s="42">
        <v>2021000</v>
      </c>
      <c r="O61" s="41"/>
      <c r="P61" s="8" t="str">
        <f t="shared" si="0"/>
        <v>E00625501400000000000</v>
      </c>
      <c r="R61" s="8" t="str">
        <f t="shared" si="1"/>
        <v>2</v>
      </c>
      <c r="S61" s="8" t="str">
        <f t="shared" si="2"/>
        <v>2</v>
      </c>
    </row>
    <row r="62" spans="1:19" s="36" customFormat="1" ht="20.100000000000001" customHeight="1" x14ac:dyDescent="0.25">
      <c r="A62" s="5"/>
      <c r="B62" s="1" t="s">
        <v>409</v>
      </c>
      <c r="C62" s="1">
        <v>3</v>
      </c>
      <c r="D62" s="1">
        <v>8</v>
      </c>
      <c r="E62" s="1" t="s">
        <v>406</v>
      </c>
      <c r="F62" s="1" t="s">
        <v>405</v>
      </c>
      <c r="G62" s="1" t="s">
        <v>404</v>
      </c>
      <c r="H62" s="1" t="s">
        <v>403</v>
      </c>
      <c r="I62" s="53">
        <v>25901</v>
      </c>
      <c r="J62" s="1">
        <v>1</v>
      </c>
      <c r="K62" s="1">
        <v>4</v>
      </c>
      <c r="L62" s="1" t="s">
        <v>401</v>
      </c>
      <c r="M62" s="1" t="s">
        <v>400</v>
      </c>
      <c r="N62" s="42">
        <v>2399399</v>
      </c>
      <c r="O62" s="41"/>
      <c r="P62" s="8" t="str">
        <f t="shared" si="0"/>
        <v>E00625901400000000000</v>
      </c>
      <c r="R62" s="8" t="str">
        <f t="shared" si="1"/>
        <v>2</v>
      </c>
      <c r="S62" s="8" t="str">
        <f t="shared" si="2"/>
        <v>2</v>
      </c>
    </row>
    <row r="63" spans="1:19" s="36" customFormat="1" ht="20.100000000000001" customHeight="1" x14ac:dyDescent="0.25">
      <c r="A63" s="5"/>
      <c r="B63" s="1" t="s">
        <v>409</v>
      </c>
      <c r="C63" s="1">
        <v>3</v>
      </c>
      <c r="D63" s="1">
        <v>8</v>
      </c>
      <c r="E63" s="1" t="s">
        <v>406</v>
      </c>
      <c r="F63" s="1" t="s">
        <v>405</v>
      </c>
      <c r="G63" s="1" t="s">
        <v>404</v>
      </c>
      <c r="H63" s="1" t="s">
        <v>403</v>
      </c>
      <c r="I63" s="53">
        <v>26102</v>
      </c>
      <c r="J63" s="1">
        <v>1</v>
      </c>
      <c r="K63" s="1">
        <v>4</v>
      </c>
      <c r="L63" s="1" t="s">
        <v>401</v>
      </c>
      <c r="M63" s="1" t="s">
        <v>400</v>
      </c>
      <c r="N63" s="42">
        <v>1150000</v>
      </c>
      <c r="O63" s="41"/>
      <c r="P63" s="8" t="str">
        <f t="shared" si="0"/>
        <v>E00626102400000000000</v>
      </c>
      <c r="R63" s="8" t="str">
        <f t="shared" si="1"/>
        <v>2</v>
      </c>
      <c r="S63" s="8" t="str">
        <f t="shared" si="2"/>
        <v>2</v>
      </c>
    </row>
    <row r="64" spans="1:19" s="36" customFormat="1" ht="20.100000000000001" customHeight="1" x14ac:dyDescent="0.25">
      <c r="A64" s="5"/>
      <c r="B64" s="1" t="s">
        <v>409</v>
      </c>
      <c r="C64" s="1">
        <v>3</v>
      </c>
      <c r="D64" s="1">
        <v>8</v>
      </c>
      <c r="E64" s="1" t="s">
        <v>406</v>
      </c>
      <c r="F64" s="1" t="s">
        <v>405</v>
      </c>
      <c r="G64" s="1" t="s">
        <v>404</v>
      </c>
      <c r="H64" s="1" t="s">
        <v>403</v>
      </c>
      <c r="I64" s="53">
        <v>26105</v>
      </c>
      <c r="J64" s="1">
        <v>1</v>
      </c>
      <c r="K64" s="1">
        <v>4</v>
      </c>
      <c r="L64" s="1" t="s">
        <v>401</v>
      </c>
      <c r="M64" s="1" t="s">
        <v>400</v>
      </c>
      <c r="N64" s="42">
        <v>412000</v>
      </c>
      <c r="O64" s="41"/>
      <c r="P64" s="8" t="str">
        <f t="shared" si="0"/>
        <v>E00626105400000000000</v>
      </c>
      <c r="R64" s="8" t="str">
        <f t="shared" si="1"/>
        <v>2</v>
      </c>
      <c r="S64" s="8" t="str">
        <f t="shared" si="2"/>
        <v>2</v>
      </c>
    </row>
    <row r="65" spans="1:19" s="36" customFormat="1" ht="20.100000000000001" customHeight="1" x14ac:dyDescent="0.25">
      <c r="A65" s="5"/>
      <c r="B65" s="1" t="s">
        <v>409</v>
      </c>
      <c r="C65" s="1">
        <v>3</v>
      </c>
      <c r="D65" s="1">
        <v>8</v>
      </c>
      <c r="E65" s="1" t="s">
        <v>406</v>
      </c>
      <c r="F65" s="1" t="s">
        <v>405</v>
      </c>
      <c r="G65" s="1" t="s">
        <v>404</v>
      </c>
      <c r="H65" s="1" t="s">
        <v>403</v>
      </c>
      <c r="I65" s="53">
        <v>27101</v>
      </c>
      <c r="J65" s="1">
        <v>1</v>
      </c>
      <c r="K65" s="1">
        <v>4</v>
      </c>
      <c r="L65" s="1" t="s">
        <v>401</v>
      </c>
      <c r="M65" s="1" t="s">
        <v>400</v>
      </c>
      <c r="N65" s="42">
        <v>370000</v>
      </c>
      <c r="O65" s="41"/>
      <c r="P65" s="8" t="str">
        <f t="shared" si="0"/>
        <v>E00627101400000000000</v>
      </c>
      <c r="R65" s="8" t="str">
        <f t="shared" si="1"/>
        <v>2</v>
      </c>
      <c r="S65" s="8" t="str">
        <f t="shared" si="2"/>
        <v>2</v>
      </c>
    </row>
    <row r="66" spans="1:19" s="36" customFormat="1" ht="20.100000000000001" customHeight="1" x14ac:dyDescent="0.25">
      <c r="A66" s="5"/>
      <c r="B66" s="1" t="s">
        <v>409</v>
      </c>
      <c r="C66" s="1">
        <v>3</v>
      </c>
      <c r="D66" s="1">
        <v>8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27201</v>
      </c>
      <c r="J66" s="1">
        <v>1</v>
      </c>
      <c r="K66" s="1">
        <v>4</v>
      </c>
      <c r="L66" s="1" t="s">
        <v>401</v>
      </c>
      <c r="M66" s="1" t="s">
        <v>400</v>
      </c>
      <c r="N66" s="42">
        <v>400000</v>
      </c>
      <c r="O66" s="41"/>
      <c r="P66" s="8" t="str">
        <f t="shared" si="0"/>
        <v>E00627201400000000000</v>
      </c>
      <c r="R66" s="8" t="str">
        <f t="shared" si="1"/>
        <v>2</v>
      </c>
      <c r="S66" s="8" t="str">
        <f t="shared" si="2"/>
        <v>2</v>
      </c>
    </row>
    <row r="67" spans="1:19" s="36" customFormat="1" ht="20.100000000000001" customHeight="1" x14ac:dyDescent="0.25">
      <c r="A67" s="5"/>
      <c r="B67" s="1" t="s">
        <v>409</v>
      </c>
      <c r="C67" s="1">
        <v>3</v>
      </c>
      <c r="D67" s="1">
        <v>8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27501</v>
      </c>
      <c r="J67" s="1">
        <v>1</v>
      </c>
      <c r="K67" s="1">
        <v>4</v>
      </c>
      <c r="L67" s="1" t="s">
        <v>401</v>
      </c>
      <c r="M67" s="1" t="s">
        <v>400</v>
      </c>
      <c r="N67" s="42">
        <v>10000</v>
      </c>
      <c r="O67" s="41"/>
      <c r="P67" s="8" t="str">
        <f t="shared" si="0"/>
        <v>E00627501400000000000</v>
      </c>
      <c r="R67" s="8" t="str">
        <f t="shared" si="1"/>
        <v>2</v>
      </c>
      <c r="S67" s="8" t="str">
        <f t="shared" si="2"/>
        <v>2</v>
      </c>
    </row>
    <row r="68" spans="1:19" s="36" customFormat="1" ht="20.100000000000001" customHeight="1" x14ac:dyDescent="0.25">
      <c r="A68" s="5"/>
      <c r="B68" s="1" t="s">
        <v>409</v>
      </c>
      <c r="C68" s="1">
        <v>3</v>
      </c>
      <c r="D68" s="1">
        <v>8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29101</v>
      </c>
      <c r="J68" s="1">
        <v>1</v>
      </c>
      <c r="K68" s="1">
        <v>4</v>
      </c>
      <c r="L68" s="1" t="s">
        <v>401</v>
      </c>
      <c r="M68" s="1" t="s">
        <v>400</v>
      </c>
      <c r="N68" s="42">
        <v>406000</v>
      </c>
      <c r="O68" s="41"/>
      <c r="P68" s="8" t="str">
        <f t="shared" si="0"/>
        <v>E00629101400000000000</v>
      </c>
      <c r="R68" s="8" t="str">
        <f t="shared" si="1"/>
        <v>2</v>
      </c>
      <c r="S68" s="8" t="str">
        <f t="shared" si="2"/>
        <v>2</v>
      </c>
    </row>
    <row r="69" spans="1:19" s="36" customFormat="1" ht="20.100000000000001" customHeight="1" x14ac:dyDescent="0.25">
      <c r="A69" s="5"/>
      <c r="B69" s="1" t="s">
        <v>409</v>
      </c>
      <c r="C69" s="1">
        <v>3</v>
      </c>
      <c r="D69" s="1">
        <v>8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29201</v>
      </c>
      <c r="J69" s="1">
        <v>1</v>
      </c>
      <c r="K69" s="1">
        <v>4</v>
      </c>
      <c r="L69" s="1" t="s">
        <v>401</v>
      </c>
      <c r="M69" s="1" t="s">
        <v>400</v>
      </c>
      <c r="N69" s="42">
        <v>70000</v>
      </c>
      <c r="O69" s="41"/>
      <c r="P69" s="8" t="str">
        <f t="shared" si="0"/>
        <v>E00629201400000000000</v>
      </c>
      <c r="R69" s="8" t="str">
        <f t="shared" si="1"/>
        <v>2</v>
      </c>
      <c r="S69" s="8" t="str">
        <f t="shared" si="2"/>
        <v>2</v>
      </c>
    </row>
    <row r="70" spans="1:19" s="36" customFormat="1" ht="20.100000000000001" customHeight="1" x14ac:dyDescent="0.25">
      <c r="A70" s="5"/>
      <c r="B70" s="1" t="s">
        <v>409</v>
      </c>
      <c r="C70" s="1">
        <v>3</v>
      </c>
      <c r="D70" s="1">
        <v>8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29301</v>
      </c>
      <c r="J70" s="1">
        <v>1</v>
      </c>
      <c r="K70" s="1">
        <v>4</v>
      </c>
      <c r="L70" s="1" t="s">
        <v>401</v>
      </c>
      <c r="M70" s="1" t="s">
        <v>400</v>
      </c>
      <c r="N70" s="42">
        <v>30000</v>
      </c>
      <c r="O70" s="41"/>
      <c r="P70" s="8" t="str">
        <f t="shared" si="0"/>
        <v>E00629301400000000000</v>
      </c>
      <c r="R70" s="8" t="str">
        <f t="shared" si="1"/>
        <v>2</v>
      </c>
      <c r="S70" s="8" t="str">
        <f t="shared" si="2"/>
        <v>2</v>
      </c>
    </row>
    <row r="71" spans="1:19" s="36" customFormat="1" ht="20.100000000000001" customHeight="1" x14ac:dyDescent="0.25">
      <c r="A71" s="5"/>
      <c r="B71" s="1" t="s">
        <v>409</v>
      </c>
      <c r="C71" s="1">
        <v>3</v>
      </c>
      <c r="D71" s="1">
        <v>8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29401</v>
      </c>
      <c r="J71" s="1">
        <v>1</v>
      </c>
      <c r="K71" s="1">
        <v>4</v>
      </c>
      <c r="L71" s="1" t="s">
        <v>401</v>
      </c>
      <c r="M71" s="1" t="s">
        <v>400</v>
      </c>
      <c r="N71" s="42">
        <v>800000</v>
      </c>
      <c r="O71" s="41"/>
      <c r="P71" s="8" t="str">
        <f t="shared" si="0"/>
        <v>E00629401400000000000</v>
      </c>
      <c r="R71" s="8" t="str">
        <f t="shared" si="1"/>
        <v>2</v>
      </c>
      <c r="S71" s="8" t="str">
        <f t="shared" si="2"/>
        <v>2</v>
      </c>
    </row>
    <row r="72" spans="1:19" s="36" customFormat="1" ht="20.100000000000001" customHeight="1" x14ac:dyDescent="0.25">
      <c r="A72" s="5"/>
      <c r="B72" s="1" t="s">
        <v>409</v>
      </c>
      <c r="C72" s="1">
        <v>3</v>
      </c>
      <c r="D72" s="1">
        <v>8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29501</v>
      </c>
      <c r="J72" s="1">
        <v>1</v>
      </c>
      <c r="K72" s="1">
        <v>4</v>
      </c>
      <c r="L72" s="1" t="s">
        <v>401</v>
      </c>
      <c r="M72" s="1" t="s">
        <v>400</v>
      </c>
      <c r="N72" s="42">
        <v>1300000</v>
      </c>
      <c r="O72" s="41"/>
      <c r="P72" s="8" t="str">
        <f t="shared" ref="P72:P135" si="3">+CONCATENATE(H72,I72,K72,M72)</f>
        <v>E00629501400000000000</v>
      </c>
      <c r="R72" s="8" t="str">
        <f t="shared" ref="R72:R135" si="4">+MID(I72,1,1)</f>
        <v>2</v>
      </c>
      <c r="S72" s="8" t="str">
        <f t="shared" si="2"/>
        <v>2</v>
      </c>
    </row>
    <row r="73" spans="1:19" s="36" customFormat="1" ht="20.100000000000001" customHeight="1" x14ac:dyDescent="0.25">
      <c r="A73" s="5"/>
      <c r="B73" s="1" t="s">
        <v>409</v>
      </c>
      <c r="C73" s="1">
        <v>3</v>
      </c>
      <c r="D73" s="1">
        <v>8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29601</v>
      </c>
      <c r="J73" s="1">
        <v>1</v>
      </c>
      <c r="K73" s="1">
        <v>4</v>
      </c>
      <c r="L73" s="1" t="s">
        <v>401</v>
      </c>
      <c r="M73" s="1" t="s">
        <v>400</v>
      </c>
      <c r="N73" s="42">
        <v>50000</v>
      </c>
      <c r="O73" s="41"/>
      <c r="P73" s="8" t="str">
        <f t="shared" si="3"/>
        <v>E00629601400000000000</v>
      </c>
      <c r="R73" s="8" t="str">
        <f t="shared" si="4"/>
        <v>2</v>
      </c>
      <c r="S73" s="8" t="str">
        <f t="shared" ref="S73:S136" si="5">+IF(G73="008",R73,"")</f>
        <v>2</v>
      </c>
    </row>
    <row r="74" spans="1:19" s="36" customFormat="1" ht="20.100000000000001" customHeight="1" x14ac:dyDescent="0.25">
      <c r="A74" s="5"/>
      <c r="B74" s="1" t="s">
        <v>409</v>
      </c>
      <c r="C74" s="1">
        <v>3</v>
      </c>
      <c r="D74" s="1">
        <v>8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29801</v>
      </c>
      <c r="J74" s="1">
        <v>1</v>
      </c>
      <c r="K74" s="1">
        <v>4</v>
      </c>
      <c r="L74" s="1" t="s">
        <v>401</v>
      </c>
      <c r="M74" s="1" t="s">
        <v>400</v>
      </c>
      <c r="N74" s="42">
        <v>900000</v>
      </c>
      <c r="O74" s="41"/>
      <c r="P74" s="8" t="str">
        <f t="shared" si="3"/>
        <v>E00629801400000000000</v>
      </c>
      <c r="R74" s="8" t="str">
        <f t="shared" si="4"/>
        <v>2</v>
      </c>
      <c r="S74" s="8" t="str">
        <f t="shared" si="5"/>
        <v>2</v>
      </c>
    </row>
    <row r="75" spans="1:19" s="36" customFormat="1" ht="20.100000000000001" customHeight="1" x14ac:dyDescent="0.25">
      <c r="A75" s="5"/>
      <c r="B75" s="1" t="s">
        <v>409</v>
      </c>
      <c r="C75" s="1">
        <v>3</v>
      </c>
      <c r="D75" s="1">
        <v>8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29901</v>
      </c>
      <c r="J75" s="1">
        <v>1</v>
      </c>
      <c r="K75" s="1">
        <v>4</v>
      </c>
      <c r="L75" s="1" t="s">
        <v>401</v>
      </c>
      <c r="M75" s="1" t="s">
        <v>400</v>
      </c>
      <c r="N75" s="42">
        <v>220000</v>
      </c>
      <c r="O75" s="41"/>
      <c r="P75" s="8" t="str">
        <f t="shared" si="3"/>
        <v>E00629901400000000000</v>
      </c>
      <c r="R75" s="8" t="str">
        <f t="shared" si="4"/>
        <v>2</v>
      </c>
      <c r="S75" s="8" t="str">
        <f t="shared" si="5"/>
        <v>2</v>
      </c>
    </row>
    <row r="76" spans="1:19" s="36" customFormat="1" ht="20.100000000000001" customHeight="1" x14ac:dyDescent="0.25">
      <c r="A76" s="5"/>
      <c r="B76" s="1" t="s">
        <v>409</v>
      </c>
      <c r="C76" s="1">
        <v>3</v>
      </c>
      <c r="D76" s="1">
        <v>8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31101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8899922</v>
      </c>
      <c r="O76" s="41"/>
      <c r="P76" s="8" t="str">
        <f t="shared" si="3"/>
        <v>E00631101400000000000</v>
      </c>
      <c r="R76" s="8" t="str">
        <f t="shared" si="4"/>
        <v>3</v>
      </c>
      <c r="S76" s="8" t="str">
        <f t="shared" si="5"/>
        <v>3</v>
      </c>
    </row>
    <row r="77" spans="1:19" s="36" customFormat="1" ht="20.100000000000001" customHeight="1" x14ac:dyDescent="0.25">
      <c r="A77" s="5"/>
      <c r="B77" s="1" t="s">
        <v>409</v>
      </c>
      <c r="C77" s="1">
        <v>3</v>
      </c>
      <c r="D77" s="1">
        <v>8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31201</v>
      </c>
      <c r="J77" s="1">
        <v>1</v>
      </c>
      <c r="K77" s="1">
        <v>4</v>
      </c>
      <c r="L77" s="1" t="s">
        <v>401</v>
      </c>
      <c r="M77" s="1" t="s">
        <v>400</v>
      </c>
      <c r="N77" s="42">
        <v>2184389</v>
      </c>
      <c r="O77" s="41"/>
      <c r="P77" s="8" t="str">
        <f t="shared" si="3"/>
        <v>E00631201400000000000</v>
      </c>
      <c r="R77" s="8" t="str">
        <f t="shared" si="4"/>
        <v>3</v>
      </c>
      <c r="S77" s="8" t="str">
        <f t="shared" si="5"/>
        <v>3</v>
      </c>
    </row>
    <row r="78" spans="1:19" s="36" customFormat="1" ht="20.100000000000001" customHeight="1" x14ac:dyDescent="0.25">
      <c r="A78" s="5"/>
      <c r="B78" s="1" t="s">
        <v>409</v>
      </c>
      <c r="C78" s="1">
        <v>3</v>
      </c>
      <c r="D78" s="1">
        <v>8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1500000</v>
      </c>
      <c r="O78" s="41"/>
      <c r="P78" s="8" t="str">
        <f t="shared" si="3"/>
        <v>E00631301400000000000</v>
      </c>
      <c r="R78" s="8" t="str">
        <f t="shared" si="4"/>
        <v>3</v>
      </c>
      <c r="S78" s="8" t="str">
        <f t="shared" si="5"/>
        <v>3</v>
      </c>
    </row>
    <row r="79" spans="1:19" s="36" customFormat="1" ht="20.100000000000001" customHeight="1" x14ac:dyDescent="0.25">
      <c r="A79" s="5"/>
      <c r="B79" s="1" t="s">
        <v>409</v>
      </c>
      <c r="C79" s="1">
        <v>3</v>
      </c>
      <c r="D79" s="1">
        <v>8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60000</v>
      </c>
      <c r="O79" s="41"/>
      <c r="P79" s="8" t="str">
        <f t="shared" si="3"/>
        <v>E00631401400000000000</v>
      </c>
      <c r="R79" s="8" t="str">
        <f t="shared" si="4"/>
        <v>3</v>
      </c>
      <c r="S79" s="8" t="str">
        <f t="shared" si="5"/>
        <v>3</v>
      </c>
    </row>
    <row r="80" spans="1:19" s="36" customFormat="1" ht="20.100000000000001" customHeight="1" x14ac:dyDescent="0.25">
      <c r="A80" s="5"/>
      <c r="B80" s="1" t="s">
        <v>409</v>
      </c>
      <c r="C80" s="1">
        <v>3</v>
      </c>
      <c r="D80" s="1">
        <v>8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31603</v>
      </c>
      <c r="J80" s="1">
        <v>1</v>
      </c>
      <c r="K80" s="1">
        <v>4</v>
      </c>
      <c r="L80" s="1" t="s">
        <v>401</v>
      </c>
      <c r="M80" s="1" t="s">
        <v>400</v>
      </c>
      <c r="N80" s="42">
        <v>200000</v>
      </c>
      <c r="O80" s="41"/>
      <c r="P80" s="8" t="str">
        <f t="shared" si="3"/>
        <v>E00631603400000000000</v>
      </c>
      <c r="R80" s="8" t="str">
        <f t="shared" si="4"/>
        <v>3</v>
      </c>
      <c r="S80" s="8" t="str">
        <f t="shared" si="5"/>
        <v>3</v>
      </c>
    </row>
    <row r="81" spans="1:19" s="36" customFormat="1" ht="20.100000000000001" customHeight="1" x14ac:dyDescent="0.25">
      <c r="A81" s="5"/>
      <c r="B81" s="1" t="s">
        <v>409</v>
      </c>
      <c r="C81" s="1">
        <v>3</v>
      </c>
      <c r="D81" s="1">
        <v>8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31701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10000</v>
      </c>
      <c r="O81" s="41"/>
      <c r="P81" s="8" t="str">
        <f t="shared" si="3"/>
        <v>E00631701400000000000</v>
      </c>
      <c r="R81" s="8" t="str">
        <f t="shared" si="4"/>
        <v>3</v>
      </c>
      <c r="S81" s="8" t="str">
        <f t="shared" si="5"/>
        <v>3</v>
      </c>
    </row>
    <row r="82" spans="1:19" s="36" customFormat="1" ht="20.100000000000001" customHeight="1" x14ac:dyDescent="0.25">
      <c r="A82" s="5"/>
      <c r="B82" s="1" t="s">
        <v>409</v>
      </c>
      <c r="C82" s="1">
        <v>3</v>
      </c>
      <c r="D82" s="1">
        <v>8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31801</v>
      </c>
      <c r="J82" s="1">
        <v>1</v>
      </c>
      <c r="K82" s="1">
        <v>4</v>
      </c>
      <c r="L82" s="1" t="s">
        <v>401</v>
      </c>
      <c r="M82" s="1" t="s">
        <v>400</v>
      </c>
      <c r="N82" s="42">
        <v>150000</v>
      </c>
      <c r="O82" s="41"/>
      <c r="P82" s="8" t="str">
        <f t="shared" si="3"/>
        <v>E00631801400000000000</v>
      </c>
      <c r="R82" s="8" t="str">
        <f t="shared" si="4"/>
        <v>3</v>
      </c>
      <c r="S82" s="8" t="str">
        <f t="shared" si="5"/>
        <v>3</v>
      </c>
    </row>
    <row r="83" spans="1:19" s="36" customFormat="1" ht="20.100000000000001" customHeight="1" x14ac:dyDescent="0.25">
      <c r="A83" s="5"/>
      <c r="B83" s="1" t="s">
        <v>409</v>
      </c>
      <c r="C83" s="1">
        <v>3</v>
      </c>
      <c r="D83" s="1">
        <v>8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31902</v>
      </c>
      <c r="J83" s="1">
        <v>1</v>
      </c>
      <c r="K83" s="1">
        <v>4</v>
      </c>
      <c r="L83" s="1" t="s">
        <v>401</v>
      </c>
      <c r="M83" s="1" t="s">
        <v>400</v>
      </c>
      <c r="N83" s="42">
        <v>15000</v>
      </c>
      <c r="O83" s="41"/>
      <c r="P83" s="8" t="str">
        <f t="shared" si="3"/>
        <v>E00631902400000000000</v>
      </c>
      <c r="R83" s="8" t="str">
        <f t="shared" si="4"/>
        <v>3</v>
      </c>
      <c r="S83" s="8" t="str">
        <f t="shared" si="5"/>
        <v>3</v>
      </c>
    </row>
    <row r="84" spans="1:19" s="36" customFormat="1" ht="20.100000000000001" customHeight="1" x14ac:dyDescent="0.25">
      <c r="A84" s="5"/>
      <c r="B84" s="1" t="s">
        <v>409</v>
      </c>
      <c r="C84" s="1">
        <v>3</v>
      </c>
      <c r="D84" s="1">
        <v>8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32301</v>
      </c>
      <c r="J84" s="1">
        <v>1</v>
      </c>
      <c r="K84" s="1">
        <v>4</v>
      </c>
      <c r="L84" s="1" t="s">
        <v>401</v>
      </c>
      <c r="M84" s="1" t="s">
        <v>400</v>
      </c>
      <c r="N84" s="42">
        <v>1033503</v>
      </c>
      <c r="O84" s="41"/>
      <c r="P84" s="8" t="str">
        <f t="shared" si="3"/>
        <v>E00632301400000000000</v>
      </c>
      <c r="R84" s="8" t="str">
        <f t="shared" si="4"/>
        <v>3</v>
      </c>
      <c r="S84" s="8" t="str">
        <f t="shared" si="5"/>
        <v>3</v>
      </c>
    </row>
    <row r="85" spans="1:19" s="36" customFormat="1" ht="20.100000000000001" customHeight="1" x14ac:dyDescent="0.25">
      <c r="A85" s="5"/>
      <c r="B85" s="1" t="s">
        <v>409</v>
      </c>
      <c r="C85" s="1">
        <v>3</v>
      </c>
      <c r="D85" s="1">
        <v>8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32502</v>
      </c>
      <c r="J85" s="1">
        <v>1</v>
      </c>
      <c r="K85" s="1">
        <v>4</v>
      </c>
      <c r="L85" s="1" t="s">
        <v>401</v>
      </c>
      <c r="M85" s="1" t="s">
        <v>400</v>
      </c>
      <c r="N85" s="42">
        <v>100000</v>
      </c>
      <c r="O85" s="41"/>
      <c r="P85" s="8" t="str">
        <f t="shared" si="3"/>
        <v>E00632502400000000000</v>
      </c>
      <c r="R85" s="8" t="str">
        <f t="shared" si="4"/>
        <v>3</v>
      </c>
      <c r="S85" s="8" t="str">
        <f t="shared" si="5"/>
        <v>3</v>
      </c>
    </row>
    <row r="86" spans="1:19" s="36" customFormat="1" ht="20.100000000000001" customHeight="1" x14ac:dyDescent="0.25">
      <c r="A86" s="5"/>
      <c r="B86" s="1" t="s">
        <v>409</v>
      </c>
      <c r="C86" s="1">
        <v>3</v>
      </c>
      <c r="D86" s="1">
        <v>8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32503</v>
      </c>
      <c r="J86" s="1">
        <v>1</v>
      </c>
      <c r="K86" s="1">
        <v>4</v>
      </c>
      <c r="L86" s="1" t="s">
        <v>401</v>
      </c>
      <c r="M86" s="1" t="s">
        <v>400</v>
      </c>
      <c r="N86" s="42">
        <v>2800000</v>
      </c>
      <c r="O86" s="41"/>
      <c r="P86" s="8" t="str">
        <f t="shared" si="3"/>
        <v>E00632503400000000000</v>
      </c>
      <c r="R86" s="8" t="str">
        <f t="shared" si="4"/>
        <v>3</v>
      </c>
      <c r="S86" s="8" t="str">
        <f t="shared" si="5"/>
        <v>3</v>
      </c>
    </row>
    <row r="87" spans="1:19" s="36" customFormat="1" ht="20.100000000000001" customHeight="1" x14ac:dyDescent="0.25">
      <c r="A87" s="5"/>
      <c r="B87" s="1" t="s">
        <v>409</v>
      </c>
      <c r="C87" s="1">
        <v>3</v>
      </c>
      <c r="D87" s="1">
        <v>8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32701</v>
      </c>
      <c r="J87" s="1">
        <v>1</v>
      </c>
      <c r="K87" s="1">
        <v>4</v>
      </c>
      <c r="L87" s="1" t="s">
        <v>401</v>
      </c>
      <c r="M87" s="1" t="s">
        <v>400</v>
      </c>
      <c r="N87" s="42">
        <v>1569320</v>
      </c>
      <c r="O87" s="41"/>
      <c r="P87" s="8" t="str">
        <f t="shared" si="3"/>
        <v>E00632701400000000000</v>
      </c>
      <c r="R87" s="8" t="str">
        <f t="shared" si="4"/>
        <v>3</v>
      </c>
      <c r="S87" s="8" t="str">
        <f t="shared" si="5"/>
        <v>3</v>
      </c>
    </row>
    <row r="88" spans="1:19" s="36" customFormat="1" ht="20.100000000000001" customHeight="1" x14ac:dyDescent="0.25">
      <c r="A88" s="5"/>
      <c r="B88" s="1" t="s">
        <v>409</v>
      </c>
      <c r="C88" s="1">
        <v>3</v>
      </c>
      <c r="D88" s="1">
        <v>8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33104</v>
      </c>
      <c r="J88" s="1">
        <v>1</v>
      </c>
      <c r="K88" s="1">
        <v>4</v>
      </c>
      <c r="L88" s="1" t="s">
        <v>401</v>
      </c>
      <c r="M88" s="1" t="s">
        <v>400</v>
      </c>
      <c r="N88" s="42">
        <v>10410682</v>
      </c>
      <c r="O88" s="41"/>
      <c r="P88" s="8" t="str">
        <f t="shared" si="3"/>
        <v>E00633104400000000000</v>
      </c>
      <c r="R88" s="8" t="str">
        <f t="shared" si="4"/>
        <v>3</v>
      </c>
      <c r="S88" s="8" t="str">
        <f t="shared" si="5"/>
        <v>3</v>
      </c>
    </row>
    <row r="89" spans="1:19" s="36" customFormat="1" ht="20.100000000000001" customHeight="1" x14ac:dyDescent="0.25">
      <c r="A89" s="5"/>
      <c r="B89" s="1" t="s">
        <v>409</v>
      </c>
      <c r="C89" s="1">
        <v>3</v>
      </c>
      <c r="D89" s="1">
        <v>8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33301</v>
      </c>
      <c r="J89" s="1">
        <v>1</v>
      </c>
      <c r="K89" s="1">
        <v>4</v>
      </c>
      <c r="L89" s="1" t="s">
        <v>401</v>
      </c>
      <c r="M89" s="1" t="s">
        <v>400</v>
      </c>
      <c r="N89" s="42">
        <v>1400000</v>
      </c>
      <c r="O89" s="41"/>
      <c r="P89" s="8" t="str">
        <f t="shared" si="3"/>
        <v>E00633301400000000000</v>
      </c>
      <c r="R89" s="8" t="str">
        <f t="shared" si="4"/>
        <v>3</v>
      </c>
      <c r="S89" s="8" t="str">
        <f t="shared" si="5"/>
        <v>3</v>
      </c>
    </row>
    <row r="90" spans="1:19" s="36" customFormat="1" ht="20.100000000000001" customHeight="1" x14ac:dyDescent="0.25">
      <c r="A90" s="5"/>
      <c r="B90" s="1" t="s">
        <v>409</v>
      </c>
      <c r="C90" s="1">
        <v>3</v>
      </c>
      <c r="D90" s="1">
        <v>8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33303</v>
      </c>
      <c r="J90" s="1">
        <v>1</v>
      </c>
      <c r="K90" s="1">
        <v>4</v>
      </c>
      <c r="L90" s="1" t="s">
        <v>401</v>
      </c>
      <c r="M90" s="1" t="s">
        <v>400</v>
      </c>
      <c r="N90" s="42">
        <v>300000</v>
      </c>
      <c r="O90" s="41"/>
      <c r="P90" s="8" t="str">
        <f t="shared" si="3"/>
        <v>E00633303400000000000</v>
      </c>
      <c r="R90" s="8" t="str">
        <f t="shared" si="4"/>
        <v>3</v>
      </c>
      <c r="S90" s="8" t="str">
        <f t="shared" si="5"/>
        <v>3</v>
      </c>
    </row>
    <row r="91" spans="1:19" s="36" customFormat="1" ht="20.100000000000001" customHeight="1" x14ac:dyDescent="0.25">
      <c r="A91" s="5"/>
      <c r="B91" s="1" t="s">
        <v>409</v>
      </c>
      <c r="C91" s="1">
        <v>3</v>
      </c>
      <c r="D91" s="1">
        <v>8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33401</v>
      </c>
      <c r="J91" s="1">
        <v>1</v>
      </c>
      <c r="K91" s="1">
        <v>4</v>
      </c>
      <c r="L91" s="1" t="s">
        <v>401</v>
      </c>
      <c r="M91" s="1" t="s">
        <v>400</v>
      </c>
      <c r="N91" s="42">
        <v>500000</v>
      </c>
      <c r="O91" s="41"/>
      <c r="P91" s="8" t="str">
        <f t="shared" si="3"/>
        <v>E00633401400000000000</v>
      </c>
      <c r="R91" s="8" t="str">
        <f t="shared" si="4"/>
        <v>3</v>
      </c>
      <c r="S91" s="8" t="str">
        <f t="shared" si="5"/>
        <v>3</v>
      </c>
    </row>
    <row r="92" spans="1:19" s="36" customFormat="1" ht="20.100000000000001" customHeight="1" x14ac:dyDescent="0.25">
      <c r="A92" s="5"/>
      <c r="B92" s="1" t="s">
        <v>409</v>
      </c>
      <c r="C92" s="1">
        <v>3</v>
      </c>
      <c r="D92" s="1">
        <v>8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33601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50000</v>
      </c>
      <c r="O92" s="41"/>
      <c r="P92" s="8" t="str">
        <f t="shared" si="3"/>
        <v>E00633601400000000000</v>
      </c>
      <c r="R92" s="8" t="str">
        <f t="shared" si="4"/>
        <v>3</v>
      </c>
      <c r="S92" s="8" t="str">
        <f t="shared" si="5"/>
        <v>3</v>
      </c>
    </row>
    <row r="93" spans="1:19" s="36" customFormat="1" ht="20.100000000000001" customHeight="1" x14ac:dyDescent="0.25">
      <c r="A93" s="5"/>
      <c r="B93" s="1" t="s">
        <v>409</v>
      </c>
      <c r="C93" s="1">
        <v>3</v>
      </c>
      <c r="D93" s="1">
        <v>8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33602</v>
      </c>
      <c r="J93" s="1">
        <v>1</v>
      </c>
      <c r="K93" s="1">
        <v>4</v>
      </c>
      <c r="L93" s="1" t="s">
        <v>401</v>
      </c>
      <c r="M93" s="1" t="s">
        <v>400</v>
      </c>
      <c r="N93" s="42">
        <v>1107796</v>
      </c>
      <c r="O93" s="41"/>
      <c r="P93" s="8" t="str">
        <f t="shared" si="3"/>
        <v>E00633602400000000000</v>
      </c>
      <c r="R93" s="8" t="str">
        <f t="shared" si="4"/>
        <v>3</v>
      </c>
      <c r="S93" s="8" t="str">
        <f t="shared" si="5"/>
        <v>3</v>
      </c>
    </row>
    <row r="94" spans="1:19" s="36" customFormat="1" ht="20.100000000000001" customHeight="1" x14ac:dyDescent="0.25">
      <c r="A94" s="5"/>
      <c r="B94" s="1" t="s">
        <v>409</v>
      </c>
      <c r="C94" s="1">
        <v>3</v>
      </c>
      <c r="D94" s="1">
        <v>8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33605</v>
      </c>
      <c r="J94" s="1">
        <v>1</v>
      </c>
      <c r="K94" s="1">
        <v>4</v>
      </c>
      <c r="L94" s="1" t="s">
        <v>401</v>
      </c>
      <c r="M94" s="1" t="s">
        <v>400</v>
      </c>
      <c r="N94" s="42">
        <v>200000</v>
      </c>
      <c r="O94" s="41"/>
      <c r="P94" s="8" t="str">
        <f t="shared" si="3"/>
        <v>E00633605400000000000</v>
      </c>
      <c r="R94" s="8" t="str">
        <f t="shared" si="4"/>
        <v>3</v>
      </c>
      <c r="S94" s="8" t="str">
        <f t="shared" si="5"/>
        <v>3</v>
      </c>
    </row>
    <row r="95" spans="1:19" s="36" customFormat="1" ht="20.100000000000001" customHeight="1" x14ac:dyDescent="0.25">
      <c r="A95" s="5"/>
      <c r="B95" s="1" t="s">
        <v>409</v>
      </c>
      <c r="C95" s="1">
        <v>3</v>
      </c>
      <c r="D95" s="1">
        <v>8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33801</v>
      </c>
      <c r="J95" s="1">
        <v>1</v>
      </c>
      <c r="K95" s="1">
        <v>4</v>
      </c>
      <c r="L95" s="1" t="s">
        <v>401</v>
      </c>
      <c r="M95" s="1" t="s">
        <v>400</v>
      </c>
      <c r="N95" s="42">
        <v>640000</v>
      </c>
      <c r="O95" s="41"/>
      <c r="P95" s="8" t="str">
        <f t="shared" si="3"/>
        <v>E00633801400000000000</v>
      </c>
      <c r="R95" s="8" t="str">
        <f t="shared" si="4"/>
        <v>3</v>
      </c>
      <c r="S95" s="8" t="str">
        <f t="shared" si="5"/>
        <v>3</v>
      </c>
    </row>
    <row r="96" spans="1:19" s="36" customFormat="1" ht="20.100000000000001" customHeight="1" x14ac:dyDescent="0.25">
      <c r="A96" s="5"/>
      <c r="B96" s="1" t="s">
        <v>409</v>
      </c>
      <c r="C96" s="1">
        <v>3</v>
      </c>
      <c r="D96" s="1">
        <v>8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34501</v>
      </c>
      <c r="J96" s="1">
        <v>1</v>
      </c>
      <c r="K96" s="1">
        <v>4</v>
      </c>
      <c r="L96" s="1" t="s">
        <v>401</v>
      </c>
      <c r="M96" s="1" t="s">
        <v>400</v>
      </c>
      <c r="N96" s="42">
        <v>1000000</v>
      </c>
      <c r="O96" s="41"/>
      <c r="P96" s="8" t="str">
        <f t="shared" si="3"/>
        <v>E00634501400000000000</v>
      </c>
      <c r="R96" s="8" t="str">
        <f t="shared" si="4"/>
        <v>3</v>
      </c>
      <c r="S96" s="8" t="str">
        <f t="shared" si="5"/>
        <v>3</v>
      </c>
    </row>
    <row r="97" spans="1:19" s="36" customFormat="1" ht="20.100000000000001" customHeight="1" x14ac:dyDescent="0.25">
      <c r="A97" s="5"/>
      <c r="B97" s="1" t="s">
        <v>409</v>
      </c>
      <c r="C97" s="1">
        <v>3</v>
      </c>
      <c r="D97" s="1">
        <v>8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34601</v>
      </c>
      <c r="J97" s="1">
        <v>1</v>
      </c>
      <c r="K97" s="1">
        <v>4</v>
      </c>
      <c r="L97" s="1" t="s">
        <v>401</v>
      </c>
      <c r="M97" s="1" t="s">
        <v>400</v>
      </c>
      <c r="N97" s="42">
        <v>300000</v>
      </c>
      <c r="O97" s="41"/>
      <c r="P97" s="8" t="str">
        <f t="shared" si="3"/>
        <v>E00634601400000000000</v>
      </c>
      <c r="R97" s="8" t="str">
        <f t="shared" si="4"/>
        <v>3</v>
      </c>
      <c r="S97" s="8" t="str">
        <f t="shared" si="5"/>
        <v>3</v>
      </c>
    </row>
    <row r="98" spans="1:19" s="36" customFormat="1" ht="20.100000000000001" customHeight="1" x14ac:dyDescent="0.25">
      <c r="A98" s="5"/>
      <c r="B98" s="1" t="s">
        <v>409</v>
      </c>
      <c r="C98" s="1">
        <v>3</v>
      </c>
      <c r="D98" s="1">
        <v>8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34701</v>
      </c>
      <c r="J98" s="1">
        <v>1</v>
      </c>
      <c r="K98" s="1">
        <v>4</v>
      </c>
      <c r="L98" s="1" t="s">
        <v>401</v>
      </c>
      <c r="M98" s="1" t="s">
        <v>400</v>
      </c>
      <c r="N98" s="42">
        <v>1000000</v>
      </c>
      <c r="O98" s="41"/>
      <c r="P98" s="8" t="str">
        <f t="shared" si="3"/>
        <v>E00634701400000000000</v>
      </c>
      <c r="R98" s="8" t="str">
        <f t="shared" si="4"/>
        <v>3</v>
      </c>
      <c r="S98" s="8" t="str">
        <f t="shared" si="5"/>
        <v>3</v>
      </c>
    </row>
    <row r="99" spans="1:19" s="36" customFormat="1" ht="20.100000000000001" customHeight="1" x14ac:dyDescent="0.25">
      <c r="A99" s="5"/>
      <c r="B99" s="1" t="s">
        <v>409</v>
      </c>
      <c r="C99" s="1">
        <v>3</v>
      </c>
      <c r="D99" s="1">
        <v>8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35102</v>
      </c>
      <c r="J99" s="1">
        <v>1</v>
      </c>
      <c r="K99" s="1">
        <v>4</v>
      </c>
      <c r="L99" s="1" t="s">
        <v>401</v>
      </c>
      <c r="M99" s="1" t="s">
        <v>400</v>
      </c>
      <c r="N99" s="42">
        <v>1800000</v>
      </c>
      <c r="O99" s="41"/>
      <c r="P99" s="8" t="str">
        <f t="shared" si="3"/>
        <v>E00635102400000000000</v>
      </c>
      <c r="R99" s="8" t="str">
        <f t="shared" si="4"/>
        <v>3</v>
      </c>
      <c r="S99" s="8" t="str">
        <f t="shared" si="5"/>
        <v>3</v>
      </c>
    </row>
    <row r="100" spans="1:19" s="36" customFormat="1" ht="20.100000000000001" customHeight="1" x14ac:dyDescent="0.25">
      <c r="A100" s="5"/>
      <c r="B100" s="1" t="s">
        <v>409</v>
      </c>
      <c r="C100" s="1">
        <v>3</v>
      </c>
      <c r="D100" s="1">
        <v>8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35201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50000</v>
      </c>
      <c r="O100" s="41"/>
      <c r="P100" s="8" t="str">
        <f t="shared" si="3"/>
        <v>E00635201400000000000</v>
      </c>
      <c r="R100" s="8" t="str">
        <f t="shared" si="4"/>
        <v>3</v>
      </c>
      <c r="S100" s="8" t="str">
        <f t="shared" si="5"/>
        <v>3</v>
      </c>
    </row>
    <row r="101" spans="1:19" s="36" customFormat="1" ht="20.100000000000001" customHeight="1" x14ac:dyDescent="0.25">
      <c r="A101" s="5"/>
      <c r="B101" s="1" t="s">
        <v>409</v>
      </c>
      <c r="C101" s="1">
        <v>3</v>
      </c>
      <c r="D101" s="1">
        <v>8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35301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1400000</v>
      </c>
      <c r="O101" s="41"/>
      <c r="P101" s="8" t="str">
        <f t="shared" si="3"/>
        <v>E00635301400000000000</v>
      </c>
      <c r="R101" s="8" t="str">
        <f t="shared" si="4"/>
        <v>3</v>
      </c>
      <c r="S101" s="8" t="str">
        <f t="shared" si="5"/>
        <v>3</v>
      </c>
    </row>
    <row r="102" spans="1:19" s="36" customFormat="1" ht="20.100000000000001" customHeight="1" x14ac:dyDescent="0.25">
      <c r="A102" s="5"/>
      <c r="B102" s="1" t="s">
        <v>409</v>
      </c>
      <c r="C102" s="1">
        <v>3</v>
      </c>
      <c r="D102" s="1">
        <v>8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35401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2795827</v>
      </c>
      <c r="O102" s="41"/>
      <c r="P102" s="8" t="str">
        <f t="shared" si="3"/>
        <v>E00635401400000000000</v>
      </c>
      <c r="R102" s="8" t="str">
        <f t="shared" si="4"/>
        <v>3</v>
      </c>
      <c r="S102" s="8" t="str">
        <f t="shared" si="5"/>
        <v>3</v>
      </c>
    </row>
    <row r="103" spans="1:19" s="36" customFormat="1" ht="20.100000000000001" customHeight="1" x14ac:dyDescent="0.25">
      <c r="A103" s="5"/>
      <c r="B103" s="2" t="s">
        <v>409</v>
      </c>
      <c r="C103" s="2">
        <v>3</v>
      </c>
      <c r="D103" s="2">
        <v>8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35501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450000</v>
      </c>
      <c r="O103" s="41"/>
      <c r="P103" s="8" t="str">
        <f t="shared" si="3"/>
        <v>E00635501400000000000</v>
      </c>
      <c r="R103" s="8" t="str">
        <f t="shared" si="4"/>
        <v>3</v>
      </c>
      <c r="S103" s="8" t="str">
        <f t="shared" si="5"/>
        <v>3</v>
      </c>
    </row>
    <row r="104" spans="1:19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35701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6299411</v>
      </c>
      <c r="O104" s="37"/>
      <c r="P104" s="8" t="str">
        <f t="shared" si="3"/>
        <v>E00635701400000000000</v>
      </c>
      <c r="R104" s="8" t="str">
        <f t="shared" si="4"/>
        <v>3</v>
      </c>
      <c r="S104" s="8" t="str">
        <f t="shared" si="5"/>
        <v>3</v>
      </c>
    </row>
    <row r="105" spans="1:19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35801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1000000</v>
      </c>
      <c r="O105" s="37"/>
      <c r="P105" s="8" t="str">
        <f t="shared" si="3"/>
        <v>E00635801400000000000</v>
      </c>
      <c r="R105" s="8" t="str">
        <f t="shared" si="4"/>
        <v>3</v>
      </c>
      <c r="S105" s="8" t="str">
        <f t="shared" si="5"/>
        <v>3</v>
      </c>
    </row>
    <row r="106" spans="1:19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35901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900000</v>
      </c>
      <c r="O106" s="37"/>
      <c r="P106" s="8" t="str">
        <f t="shared" si="3"/>
        <v>E00635901400000000000</v>
      </c>
      <c r="R106" s="8" t="str">
        <f t="shared" si="4"/>
        <v>3</v>
      </c>
      <c r="S106" s="8" t="str">
        <f t="shared" si="5"/>
        <v>3</v>
      </c>
    </row>
    <row r="107" spans="1:19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37101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150000</v>
      </c>
      <c r="O107" s="37"/>
      <c r="P107" s="8" t="str">
        <f t="shared" si="3"/>
        <v>E00637101400000000000</v>
      </c>
      <c r="R107" s="8" t="str">
        <f t="shared" si="4"/>
        <v>3</v>
      </c>
      <c r="S107" s="8" t="str">
        <f t="shared" si="5"/>
        <v>3</v>
      </c>
    </row>
    <row r="108" spans="1:19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37104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60000</v>
      </c>
      <c r="O108" s="37"/>
      <c r="P108" s="8" t="str">
        <f t="shared" si="3"/>
        <v>E00637104400000000000</v>
      </c>
      <c r="R108" s="8" t="str">
        <f t="shared" si="4"/>
        <v>3</v>
      </c>
      <c r="S108" s="8" t="str">
        <f t="shared" si="5"/>
        <v>3</v>
      </c>
    </row>
    <row r="109" spans="1:19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37106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585733</v>
      </c>
      <c r="O109" s="37"/>
      <c r="P109" s="8" t="str">
        <f t="shared" si="3"/>
        <v>E00637106400000000000</v>
      </c>
      <c r="R109" s="8" t="str">
        <f t="shared" si="4"/>
        <v>3</v>
      </c>
      <c r="S109" s="8" t="str">
        <f t="shared" si="5"/>
        <v>3</v>
      </c>
    </row>
    <row r="110" spans="1:19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37201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237048</v>
      </c>
      <c r="O110" s="37"/>
      <c r="P110" s="8" t="str">
        <f t="shared" si="3"/>
        <v>E00637201400000000000</v>
      </c>
      <c r="R110" s="8" t="str">
        <f t="shared" si="4"/>
        <v>3</v>
      </c>
      <c r="S110" s="8" t="str">
        <f t="shared" si="5"/>
        <v>3</v>
      </c>
    </row>
    <row r="111" spans="1:19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37204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270000</v>
      </c>
      <c r="O111" s="37"/>
      <c r="P111" s="8" t="str">
        <f t="shared" si="3"/>
        <v>E00637204400000000000</v>
      </c>
      <c r="R111" s="8" t="str">
        <f t="shared" si="4"/>
        <v>3</v>
      </c>
      <c r="S111" s="8" t="str">
        <f t="shared" si="5"/>
        <v>3</v>
      </c>
    </row>
    <row r="112" spans="1:19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37206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91586</v>
      </c>
      <c r="O112" s="37"/>
      <c r="P112" s="8" t="str">
        <f t="shared" si="3"/>
        <v>E00637206400000000000</v>
      </c>
      <c r="R112" s="8" t="str">
        <f t="shared" si="4"/>
        <v>3</v>
      </c>
      <c r="S112" s="8" t="str">
        <f t="shared" si="5"/>
        <v>3</v>
      </c>
    </row>
    <row r="113" spans="1:19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37501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675196</v>
      </c>
      <c r="O113" s="37"/>
      <c r="P113" s="8" t="str">
        <f t="shared" si="3"/>
        <v>E00637501400000000000</v>
      </c>
      <c r="R113" s="8" t="str">
        <f t="shared" si="4"/>
        <v>3</v>
      </c>
      <c r="S113" s="8" t="str">
        <f t="shared" si="5"/>
        <v>3</v>
      </c>
    </row>
    <row r="114" spans="1:19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37504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391074</v>
      </c>
      <c r="O114" s="37"/>
      <c r="P114" s="8" t="str">
        <f t="shared" si="3"/>
        <v>E00637504400000000000</v>
      </c>
      <c r="R114" s="8" t="str">
        <f t="shared" si="4"/>
        <v>3</v>
      </c>
      <c r="S114" s="8" t="str">
        <f t="shared" si="5"/>
        <v>3</v>
      </c>
    </row>
    <row r="115" spans="1:19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37602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523699</v>
      </c>
      <c r="O115" s="37"/>
      <c r="P115" s="8" t="str">
        <f t="shared" si="3"/>
        <v>E00637602400000000000</v>
      </c>
      <c r="R115" s="8" t="str">
        <f t="shared" si="4"/>
        <v>3</v>
      </c>
      <c r="S115" s="8" t="str">
        <f t="shared" si="5"/>
        <v>3</v>
      </c>
    </row>
    <row r="116" spans="1:19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39201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350000</v>
      </c>
      <c r="O116" s="37"/>
      <c r="P116" s="8" t="str">
        <f t="shared" si="3"/>
        <v>E00639201400000000000</v>
      </c>
      <c r="R116" s="8" t="str">
        <f t="shared" si="4"/>
        <v>3</v>
      </c>
      <c r="S116" s="8" t="str">
        <f t="shared" si="5"/>
        <v>3</v>
      </c>
    </row>
    <row r="117" spans="1:19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39202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220000</v>
      </c>
      <c r="O117" s="37"/>
      <c r="P117" s="8" t="str">
        <f t="shared" si="3"/>
        <v>E00639202400000000000</v>
      </c>
      <c r="R117" s="8" t="str">
        <f t="shared" si="4"/>
        <v>3</v>
      </c>
      <c r="S117" s="8" t="str">
        <f t="shared" si="5"/>
        <v>3</v>
      </c>
    </row>
    <row r="118" spans="1:19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39301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545487</v>
      </c>
      <c r="O118" s="37"/>
      <c r="P118" s="8" t="str">
        <f t="shared" si="3"/>
        <v>E00639301400000000000</v>
      </c>
      <c r="R118" s="8" t="str">
        <f t="shared" si="4"/>
        <v>3</v>
      </c>
      <c r="S118" s="8" t="str">
        <f t="shared" si="5"/>
        <v>3</v>
      </c>
    </row>
    <row r="119" spans="1:19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14301</v>
      </c>
      <c r="J119" s="2">
        <v>1</v>
      </c>
      <c r="K119" s="2">
        <v>1</v>
      </c>
      <c r="L119" s="2" t="s">
        <v>401</v>
      </c>
      <c r="M119" s="2" t="s">
        <v>400</v>
      </c>
      <c r="N119" s="38">
        <v>525993</v>
      </c>
      <c r="O119" s="37"/>
      <c r="P119" s="8" t="str">
        <f t="shared" si="3"/>
        <v>E00614301100000000000</v>
      </c>
      <c r="R119" s="8" t="str">
        <f t="shared" si="4"/>
        <v>1</v>
      </c>
      <c r="S119" s="8" t="str">
        <f t="shared" si="5"/>
        <v>1</v>
      </c>
    </row>
    <row r="120" spans="1:19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14302</v>
      </c>
      <c r="J120" s="2">
        <v>1</v>
      </c>
      <c r="K120" s="2">
        <v>1</v>
      </c>
      <c r="L120" s="2" t="s">
        <v>401</v>
      </c>
      <c r="M120" s="2" t="s">
        <v>400</v>
      </c>
      <c r="N120" s="38">
        <v>1219813</v>
      </c>
      <c r="O120" s="37"/>
      <c r="P120" s="8" t="str">
        <f t="shared" si="3"/>
        <v>E00614302100000000000</v>
      </c>
      <c r="R120" s="8" t="str">
        <f t="shared" si="4"/>
        <v>1</v>
      </c>
      <c r="S120" s="8" t="str">
        <f t="shared" si="5"/>
        <v>1</v>
      </c>
    </row>
    <row r="121" spans="1:19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14401</v>
      </c>
      <c r="J121" s="2">
        <v>1</v>
      </c>
      <c r="K121" s="2">
        <v>1</v>
      </c>
      <c r="L121" s="2" t="s">
        <v>401</v>
      </c>
      <c r="M121" s="2" t="s">
        <v>400</v>
      </c>
      <c r="N121" s="38">
        <v>1634602</v>
      </c>
      <c r="O121" s="37"/>
      <c r="P121" s="8" t="str">
        <f t="shared" si="3"/>
        <v>E00614401100000000000</v>
      </c>
      <c r="R121" s="8" t="str">
        <f t="shared" si="4"/>
        <v>1</v>
      </c>
      <c r="S121" s="8" t="str">
        <f t="shared" si="5"/>
        <v>1</v>
      </c>
    </row>
    <row r="122" spans="1:19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14405</v>
      </c>
      <c r="J122" s="2">
        <v>1</v>
      </c>
      <c r="K122" s="2">
        <v>1</v>
      </c>
      <c r="L122" s="2" t="s">
        <v>401</v>
      </c>
      <c r="M122" s="2" t="s">
        <v>400</v>
      </c>
      <c r="N122" s="38">
        <v>103325</v>
      </c>
      <c r="O122" s="37"/>
      <c r="P122" s="8" t="str">
        <f t="shared" si="3"/>
        <v>E00614405100000000000</v>
      </c>
      <c r="R122" s="8" t="str">
        <f t="shared" si="4"/>
        <v>1</v>
      </c>
      <c r="S122" s="8" t="str">
        <f t="shared" si="5"/>
        <v>1</v>
      </c>
    </row>
    <row r="123" spans="1:19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15402</v>
      </c>
      <c r="J123" s="2">
        <v>1</v>
      </c>
      <c r="K123" s="2">
        <v>1</v>
      </c>
      <c r="L123" s="2" t="s">
        <v>401</v>
      </c>
      <c r="M123" s="2" t="s">
        <v>400</v>
      </c>
      <c r="N123" s="38">
        <v>75859813</v>
      </c>
      <c r="O123" s="37"/>
      <c r="P123" s="8" t="str">
        <f t="shared" si="3"/>
        <v>E00615402100000000000</v>
      </c>
      <c r="R123" s="8" t="str">
        <f t="shared" si="4"/>
        <v>1</v>
      </c>
      <c r="S123" s="8" t="str">
        <f t="shared" si="5"/>
        <v>1</v>
      </c>
    </row>
    <row r="124" spans="1:19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15403</v>
      </c>
      <c r="J124" s="2">
        <v>1</v>
      </c>
      <c r="K124" s="2">
        <v>1</v>
      </c>
      <c r="L124" s="2" t="s">
        <v>401</v>
      </c>
      <c r="M124" s="2" t="s">
        <v>400</v>
      </c>
      <c r="N124" s="38">
        <v>2759433</v>
      </c>
      <c r="O124" s="37"/>
      <c r="P124" s="8" t="str">
        <f t="shared" si="3"/>
        <v>E00615403100000000000</v>
      </c>
      <c r="R124" s="8" t="str">
        <f t="shared" si="4"/>
        <v>1</v>
      </c>
      <c r="S124" s="8" t="str">
        <f t="shared" si="5"/>
        <v>1</v>
      </c>
    </row>
    <row r="125" spans="1:19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31101</v>
      </c>
      <c r="J125" s="2">
        <v>1</v>
      </c>
      <c r="K125" s="2">
        <v>1</v>
      </c>
      <c r="L125" s="2" t="s">
        <v>401</v>
      </c>
      <c r="M125" s="2" t="s">
        <v>400</v>
      </c>
      <c r="N125" s="38">
        <v>11100078</v>
      </c>
      <c r="O125" s="37"/>
      <c r="P125" s="8" t="str">
        <f t="shared" si="3"/>
        <v>E00631101100000000000</v>
      </c>
      <c r="R125" s="8" t="str">
        <f t="shared" si="4"/>
        <v>3</v>
      </c>
      <c r="S125" s="8" t="str">
        <f t="shared" si="5"/>
        <v>3</v>
      </c>
    </row>
    <row r="126" spans="1:19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31201</v>
      </c>
      <c r="J126" s="2">
        <v>1</v>
      </c>
      <c r="K126" s="2">
        <v>1</v>
      </c>
      <c r="L126" s="2" t="s">
        <v>401</v>
      </c>
      <c r="M126" s="2" t="s">
        <v>400</v>
      </c>
      <c r="N126" s="38">
        <v>4661307</v>
      </c>
      <c r="O126" s="37"/>
      <c r="P126" s="8" t="str">
        <f t="shared" si="3"/>
        <v>E00631201100000000000</v>
      </c>
      <c r="R126" s="8" t="str">
        <f t="shared" si="4"/>
        <v>3</v>
      </c>
      <c r="S126" s="8" t="str">
        <f t="shared" si="5"/>
        <v>3</v>
      </c>
    </row>
    <row r="127" spans="1:19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31603</v>
      </c>
      <c r="J127" s="2">
        <v>1</v>
      </c>
      <c r="K127" s="2">
        <v>1</v>
      </c>
      <c r="L127" s="2" t="s">
        <v>401</v>
      </c>
      <c r="M127" s="2" t="s">
        <v>400</v>
      </c>
      <c r="N127" s="38">
        <v>434304</v>
      </c>
      <c r="O127" s="37"/>
      <c r="P127" s="8" t="str">
        <f t="shared" si="3"/>
        <v>E00631603100000000000</v>
      </c>
      <c r="R127" s="8" t="str">
        <f t="shared" si="4"/>
        <v>3</v>
      </c>
      <c r="S127" s="8" t="str">
        <f t="shared" si="5"/>
        <v>3</v>
      </c>
    </row>
    <row r="128" spans="1:19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32301</v>
      </c>
      <c r="J128" s="2">
        <v>1</v>
      </c>
      <c r="K128" s="2">
        <v>1</v>
      </c>
      <c r="L128" s="2" t="s">
        <v>401</v>
      </c>
      <c r="M128" s="2" t="s">
        <v>400</v>
      </c>
      <c r="N128" s="38">
        <v>1033503</v>
      </c>
      <c r="O128" s="37"/>
      <c r="P128" s="8" t="str">
        <f t="shared" si="3"/>
        <v>E00632301100000000000</v>
      </c>
      <c r="R128" s="8" t="str">
        <f t="shared" si="4"/>
        <v>3</v>
      </c>
      <c r="S128" s="8" t="str">
        <f t="shared" si="5"/>
        <v>3</v>
      </c>
    </row>
    <row r="129" spans="1:19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32502</v>
      </c>
      <c r="J129" s="2">
        <v>1</v>
      </c>
      <c r="K129" s="2">
        <v>1</v>
      </c>
      <c r="L129" s="2" t="s">
        <v>401</v>
      </c>
      <c r="M129" s="2" t="s">
        <v>400</v>
      </c>
      <c r="N129" s="38">
        <v>952128</v>
      </c>
      <c r="O129" s="37"/>
      <c r="P129" s="8" t="str">
        <f t="shared" si="3"/>
        <v>E00632502100000000000</v>
      </c>
      <c r="R129" s="8" t="str">
        <f t="shared" si="4"/>
        <v>3</v>
      </c>
      <c r="S129" s="8" t="str">
        <f t="shared" si="5"/>
        <v>3</v>
      </c>
    </row>
    <row r="130" spans="1:19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33801</v>
      </c>
      <c r="J130" s="2">
        <v>1</v>
      </c>
      <c r="K130" s="2">
        <v>1</v>
      </c>
      <c r="L130" s="2" t="s">
        <v>401</v>
      </c>
      <c r="M130" s="2" t="s">
        <v>400</v>
      </c>
      <c r="N130" s="38">
        <v>1280000</v>
      </c>
      <c r="O130" s="37"/>
      <c r="P130" s="8" t="str">
        <f t="shared" si="3"/>
        <v>E00633801100000000000</v>
      </c>
      <c r="R130" s="8" t="str">
        <f t="shared" si="4"/>
        <v>3</v>
      </c>
      <c r="S130" s="8" t="str">
        <f t="shared" si="5"/>
        <v>3</v>
      </c>
    </row>
    <row r="131" spans="1:19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35301</v>
      </c>
      <c r="J131" s="2">
        <v>1</v>
      </c>
      <c r="K131" s="2">
        <v>1</v>
      </c>
      <c r="L131" s="2" t="s">
        <v>401</v>
      </c>
      <c r="M131" s="2" t="s">
        <v>400</v>
      </c>
      <c r="N131" s="38">
        <v>2800000</v>
      </c>
      <c r="O131" s="37"/>
      <c r="P131" s="8" t="str">
        <f t="shared" si="3"/>
        <v>E00635301100000000000</v>
      </c>
      <c r="R131" s="8" t="str">
        <f t="shared" si="4"/>
        <v>3</v>
      </c>
      <c r="S131" s="8" t="str">
        <f t="shared" si="5"/>
        <v>3</v>
      </c>
    </row>
    <row r="132" spans="1:19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35701</v>
      </c>
      <c r="J132" s="2">
        <v>1</v>
      </c>
      <c r="K132" s="2">
        <v>1</v>
      </c>
      <c r="L132" s="2" t="s">
        <v>401</v>
      </c>
      <c r="M132" s="2" t="s">
        <v>400</v>
      </c>
      <c r="N132" s="38">
        <v>3300564</v>
      </c>
      <c r="O132" s="37"/>
      <c r="P132" s="8" t="str">
        <f t="shared" si="3"/>
        <v>E00635701100000000000</v>
      </c>
      <c r="R132" s="8" t="str">
        <f t="shared" si="4"/>
        <v>3</v>
      </c>
      <c r="S132" s="8" t="str">
        <f t="shared" si="5"/>
        <v>3</v>
      </c>
    </row>
    <row r="133" spans="1:19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35801</v>
      </c>
      <c r="J133" s="2">
        <v>1</v>
      </c>
      <c r="K133" s="2">
        <v>1</v>
      </c>
      <c r="L133" s="2" t="s">
        <v>401</v>
      </c>
      <c r="M133" s="2" t="s">
        <v>400</v>
      </c>
      <c r="N133" s="38">
        <v>2240000</v>
      </c>
      <c r="O133" s="37"/>
      <c r="P133" s="8" t="str">
        <f t="shared" si="3"/>
        <v>E00635801100000000000</v>
      </c>
      <c r="R133" s="8" t="str">
        <f t="shared" si="4"/>
        <v>3</v>
      </c>
      <c r="S133" s="8" t="str">
        <f t="shared" si="5"/>
        <v>3</v>
      </c>
    </row>
    <row r="134" spans="1:19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35901</v>
      </c>
      <c r="J134" s="2">
        <v>1</v>
      </c>
      <c r="K134" s="2">
        <v>1</v>
      </c>
      <c r="L134" s="2" t="s">
        <v>401</v>
      </c>
      <c r="M134" s="2" t="s">
        <v>400</v>
      </c>
      <c r="N134" s="38">
        <v>1020000</v>
      </c>
      <c r="O134" s="37"/>
      <c r="P134" s="8" t="str">
        <f t="shared" si="3"/>
        <v>E00635901100000000000</v>
      </c>
      <c r="R134" s="8" t="str">
        <f t="shared" si="4"/>
        <v>3</v>
      </c>
      <c r="S134" s="8" t="str">
        <f t="shared" si="5"/>
        <v>3</v>
      </c>
    </row>
    <row r="135" spans="1:19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39801</v>
      </c>
      <c r="J135" s="2">
        <v>1</v>
      </c>
      <c r="K135" s="2">
        <v>1</v>
      </c>
      <c r="L135" s="2" t="s">
        <v>401</v>
      </c>
      <c r="M135" s="2" t="s">
        <v>400</v>
      </c>
      <c r="N135" s="38">
        <v>2170985</v>
      </c>
      <c r="O135" s="37"/>
      <c r="P135" s="8" t="str">
        <f t="shared" si="3"/>
        <v>E00639801100000000000</v>
      </c>
      <c r="R135" s="8" t="str">
        <f t="shared" si="4"/>
        <v>3</v>
      </c>
      <c r="S135" s="8" t="str">
        <f t="shared" si="5"/>
        <v>3</v>
      </c>
    </row>
    <row r="136" spans="1:19" s="36" customFormat="1" ht="20.100000000000001" customHeight="1" x14ac:dyDescent="0.25">
      <c r="A136" s="40"/>
      <c r="B136" s="2" t="s">
        <v>409</v>
      </c>
      <c r="C136" s="2">
        <v>1</v>
      </c>
      <c r="D136" s="2">
        <v>3</v>
      </c>
      <c r="E136" s="2" t="s">
        <v>415</v>
      </c>
      <c r="F136" s="2" t="s">
        <v>405</v>
      </c>
      <c r="G136" s="2" t="s">
        <v>414</v>
      </c>
      <c r="H136" s="2" t="s">
        <v>413</v>
      </c>
      <c r="I136" s="54">
        <v>11301</v>
      </c>
      <c r="J136" s="2">
        <v>1</v>
      </c>
      <c r="K136" s="2">
        <v>1</v>
      </c>
      <c r="L136" s="2" t="s">
        <v>401</v>
      </c>
      <c r="M136" s="2" t="s">
        <v>400</v>
      </c>
      <c r="N136" s="38">
        <v>1014408</v>
      </c>
      <c r="O136" s="37"/>
      <c r="P136" s="8" t="str">
        <f t="shared" ref="P136:P172" si="6">+CONCATENATE(H136,I136,K136,M136)</f>
        <v>O00111301100000000000</v>
      </c>
      <c r="R136" s="8" t="str">
        <f t="shared" ref="R136:R180" si="7">+MID(I136,1,1)</f>
        <v>1</v>
      </c>
      <c r="S136" s="8" t="str">
        <f t="shared" si="5"/>
        <v/>
      </c>
    </row>
    <row r="137" spans="1:19" s="36" customFormat="1" ht="20.100000000000001" customHeight="1" x14ac:dyDescent="0.25">
      <c r="A137" s="40"/>
      <c r="B137" s="2" t="s">
        <v>409</v>
      </c>
      <c r="C137" s="2">
        <v>1</v>
      </c>
      <c r="D137" s="2">
        <v>3</v>
      </c>
      <c r="E137" s="2" t="s">
        <v>415</v>
      </c>
      <c r="F137" s="2" t="s">
        <v>405</v>
      </c>
      <c r="G137" s="2" t="s">
        <v>414</v>
      </c>
      <c r="H137" s="2" t="s">
        <v>413</v>
      </c>
      <c r="I137" s="54">
        <v>13101</v>
      </c>
      <c r="J137" s="2">
        <v>1</v>
      </c>
      <c r="K137" s="2">
        <v>1</v>
      </c>
      <c r="L137" s="2" t="s">
        <v>401</v>
      </c>
      <c r="M137" s="2" t="s">
        <v>400</v>
      </c>
      <c r="N137" s="38">
        <v>20337</v>
      </c>
      <c r="O137" s="37"/>
      <c r="P137" s="8" t="str">
        <f t="shared" si="6"/>
        <v>O00113101100000000000</v>
      </c>
      <c r="R137" s="8" t="str">
        <f t="shared" si="7"/>
        <v>1</v>
      </c>
      <c r="S137" s="8" t="str">
        <f t="shared" ref="S137:S180" si="8">+IF(G137="008",R137,"")</f>
        <v/>
      </c>
    </row>
    <row r="138" spans="1:19" s="36" customFormat="1" ht="20.100000000000001" customHeight="1" x14ac:dyDescent="0.25">
      <c r="A138" s="40"/>
      <c r="B138" s="2" t="s">
        <v>409</v>
      </c>
      <c r="C138" s="2">
        <v>1</v>
      </c>
      <c r="D138" s="2">
        <v>3</v>
      </c>
      <c r="E138" s="2" t="s">
        <v>415</v>
      </c>
      <c r="F138" s="2" t="s">
        <v>405</v>
      </c>
      <c r="G138" s="2" t="s">
        <v>414</v>
      </c>
      <c r="H138" s="2" t="s">
        <v>413</v>
      </c>
      <c r="I138" s="54">
        <v>13201</v>
      </c>
      <c r="J138" s="2">
        <v>1</v>
      </c>
      <c r="K138" s="2">
        <v>1</v>
      </c>
      <c r="L138" s="2" t="s">
        <v>401</v>
      </c>
      <c r="M138" s="2" t="s">
        <v>400</v>
      </c>
      <c r="N138" s="38">
        <v>24094</v>
      </c>
      <c r="O138" s="37"/>
      <c r="P138" s="8" t="str">
        <f t="shared" si="6"/>
        <v>O00113201100000000000</v>
      </c>
      <c r="R138" s="8" t="str">
        <f t="shared" si="7"/>
        <v>1</v>
      </c>
      <c r="S138" s="8" t="str">
        <f t="shared" si="8"/>
        <v/>
      </c>
    </row>
    <row r="139" spans="1:19" s="36" customFormat="1" ht="20.100000000000001" customHeight="1" x14ac:dyDescent="0.25">
      <c r="A139" s="40"/>
      <c r="B139" s="2" t="s">
        <v>409</v>
      </c>
      <c r="C139" s="2">
        <v>1</v>
      </c>
      <c r="D139" s="2">
        <v>3</v>
      </c>
      <c r="E139" s="2" t="s">
        <v>415</v>
      </c>
      <c r="F139" s="2" t="s">
        <v>405</v>
      </c>
      <c r="G139" s="2" t="s">
        <v>414</v>
      </c>
      <c r="H139" s="2" t="s">
        <v>413</v>
      </c>
      <c r="I139" s="54">
        <v>13202</v>
      </c>
      <c r="J139" s="2">
        <v>1</v>
      </c>
      <c r="K139" s="2">
        <v>1</v>
      </c>
      <c r="L139" s="2" t="s">
        <v>401</v>
      </c>
      <c r="M139" s="2" t="s">
        <v>400</v>
      </c>
      <c r="N139" s="38">
        <v>278700</v>
      </c>
      <c r="O139" s="37"/>
      <c r="P139" s="8" t="str">
        <f t="shared" si="6"/>
        <v>O00113202100000000000</v>
      </c>
      <c r="R139" s="8" t="str">
        <f t="shared" si="7"/>
        <v>1</v>
      </c>
      <c r="S139" s="8" t="str">
        <f t="shared" si="8"/>
        <v/>
      </c>
    </row>
    <row r="140" spans="1:19" s="36" customFormat="1" ht="20.100000000000001" customHeight="1" x14ac:dyDescent="0.25">
      <c r="A140" s="40"/>
      <c r="B140" s="2" t="s">
        <v>409</v>
      </c>
      <c r="C140" s="2">
        <v>1</v>
      </c>
      <c r="D140" s="2">
        <v>3</v>
      </c>
      <c r="E140" s="2" t="s">
        <v>415</v>
      </c>
      <c r="F140" s="2" t="s">
        <v>405</v>
      </c>
      <c r="G140" s="2" t="s">
        <v>414</v>
      </c>
      <c r="H140" s="2" t="s">
        <v>413</v>
      </c>
      <c r="I140" s="54">
        <v>14101</v>
      </c>
      <c r="J140" s="2">
        <v>1</v>
      </c>
      <c r="K140" s="2">
        <v>1</v>
      </c>
      <c r="L140" s="2" t="s">
        <v>401</v>
      </c>
      <c r="M140" s="2" t="s">
        <v>400</v>
      </c>
      <c r="N140" s="38">
        <v>103654</v>
      </c>
      <c r="O140" s="37"/>
      <c r="P140" s="8" t="str">
        <f t="shared" si="6"/>
        <v>O00114101100000000000</v>
      </c>
      <c r="R140" s="8" t="str">
        <f t="shared" si="7"/>
        <v>1</v>
      </c>
      <c r="S140" s="8" t="str">
        <f t="shared" si="8"/>
        <v/>
      </c>
    </row>
    <row r="141" spans="1:19" s="36" customFormat="1" ht="20.100000000000001" customHeight="1" x14ac:dyDescent="0.25">
      <c r="A141" s="40"/>
      <c r="B141" s="2" t="s">
        <v>409</v>
      </c>
      <c r="C141" s="2">
        <v>1</v>
      </c>
      <c r="D141" s="2">
        <v>3</v>
      </c>
      <c r="E141" s="2" t="s">
        <v>415</v>
      </c>
      <c r="F141" s="2" t="s">
        <v>405</v>
      </c>
      <c r="G141" s="2" t="s">
        <v>414</v>
      </c>
      <c r="H141" s="2" t="s">
        <v>413</v>
      </c>
      <c r="I141" s="54">
        <v>14105</v>
      </c>
      <c r="J141" s="2">
        <v>1</v>
      </c>
      <c r="K141" s="2">
        <v>1</v>
      </c>
      <c r="L141" s="2" t="s">
        <v>401</v>
      </c>
      <c r="M141" s="2" t="s">
        <v>400</v>
      </c>
      <c r="N141" s="38">
        <v>35281</v>
      </c>
      <c r="O141" s="37"/>
      <c r="P141" s="8" t="str">
        <f t="shared" si="6"/>
        <v>O00114105100000000000</v>
      </c>
      <c r="R141" s="8" t="str">
        <f t="shared" si="7"/>
        <v>1</v>
      </c>
      <c r="S141" s="8" t="str">
        <f t="shared" si="8"/>
        <v/>
      </c>
    </row>
    <row r="142" spans="1:19" s="36" customFormat="1" ht="20.100000000000001" customHeight="1" x14ac:dyDescent="0.25">
      <c r="A142" s="40"/>
      <c r="B142" s="2" t="s">
        <v>409</v>
      </c>
      <c r="C142" s="2">
        <v>1</v>
      </c>
      <c r="D142" s="2">
        <v>3</v>
      </c>
      <c r="E142" s="2" t="s">
        <v>415</v>
      </c>
      <c r="F142" s="2" t="s">
        <v>405</v>
      </c>
      <c r="G142" s="2" t="s">
        <v>414</v>
      </c>
      <c r="H142" s="2" t="s">
        <v>413</v>
      </c>
      <c r="I142" s="54">
        <v>14201</v>
      </c>
      <c r="J142" s="2">
        <v>1</v>
      </c>
      <c r="K142" s="2">
        <v>1</v>
      </c>
      <c r="L142" s="2" t="s">
        <v>401</v>
      </c>
      <c r="M142" s="2" t="s">
        <v>400</v>
      </c>
      <c r="N142" s="38">
        <v>43466</v>
      </c>
      <c r="O142" s="37"/>
      <c r="P142" s="8" t="str">
        <f t="shared" si="6"/>
        <v>O00114201100000000000</v>
      </c>
      <c r="R142" s="8" t="str">
        <f t="shared" si="7"/>
        <v>1</v>
      </c>
      <c r="S142" s="8" t="str">
        <f t="shared" si="8"/>
        <v/>
      </c>
    </row>
    <row r="143" spans="1:19" s="36" customFormat="1" ht="20.100000000000001" customHeight="1" x14ac:dyDescent="0.25">
      <c r="A143" s="40"/>
      <c r="B143" s="2" t="s">
        <v>409</v>
      </c>
      <c r="C143" s="2">
        <v>1</v>
      </c>
      <c r="D143" s="2">
        <v>3</v>
      </c>
      <c r="E143" s="2" t="s">
        <v>415</v>
      </c>
      <c r="F143" s="2" t="s">
        <v>405</v>
      </c>
      <c r="G143" s="2" t="s">
        <v>414</v>
      </c>
      <c r="H143" s="2" t="s">
        <v>413</v>
      </c>
      <c r="I143" s="54">
        <v>14301</v>
      </c>
      <c r="J143" s="2">
        <v>1</v>
      </c>
      <c r="K143" s="2">
        <v>1</v>
      </c>
      <c r="L143" s="2" t="s">
        <v>401</v>
      </c>
      <c r="M143" s="2" t="s">
        <v>400</v>
      </c>
      <c r="N143" s="38">
        <v>17387</v>
      </c>
      <c r="O143" s="37"/>
      <c r="P143" s="8" t="str">
        <f t="shared" si="6"/>
        <v>O00114301100000000000</v>
      </c>
      <c r="R143" s="8" t="str">
        <f t="shared" si="7"/>
        <v>1</v>
      </c>
      <c r="S143" s="8" t="str">
        <f t="shared" si="8"/>
        <v/>
      </c>
    </row>
    <row r="144" spans="1:19" s="36" customFormat="1" ht="20.100000000000001" customHeight="1" x14ac:dyDescent="0.25">
      <c r="A144" s="40"/>
      <c r="B144" s="2" t="s">
        <v>409</v>
      </c>
      <c r="C144" s="2">
        <v>1</v>
      </c>
      <c r="D144" s="2">
        <v>3</v>
      </c>
      <c r="E144" s="2" t="s">
        <v>415</v>
      </c>
      <c r="F144" s="2" t="s">
        <v>405</v>
      </c>
      <c r="G144" s="2" t="s">
        <v>414</v>
      </c>
      <c r="H144" s="2" t="s">
        <v>413</v>
      </c>
      <c r="I144" s="54">
        <v>14302</v>
      </c>
      <c r="J144" s="2">
        <v>1</v>
      </c>
      <c r="K144" s="2">
        <v>1</v>
      </c>
      <c r="L144" s="2" t="s">
        <v>401</v>
      </c>
      <c r="M144" s="2" t="s">
        <v>400</v>
      </c>
      <c r="N144" s="38">
        <v>52973</v>
      </c>
      <c r="O144" s="37"/>
      <c r="P144" s="8" t="str">
        <f t="shared" si="6"/>
        <v>O00114302100000000000</v>
      </c>
      <c r="R144" s="8" t="str">
        <f t="shared" si="7"/>
        <v>1</v>
      </c>
      <c r="S144" s="8" t="str">
        <f t="shared" si="8"/>
        <v/>
      </c>
    </row>
    <row r="145" spans="1:19" s="36" customFormat="1" ht="20.100000000000001" customHeight="1" x14ac:dyDescent="0.25">
      <c r="A145" s="40"/>
      <c r="B145" s="2" t="s">
        <v>409</v>
      </c>
      <c r="C145" s="2">
        <v>1</v>
      </c>
      <c r="D145" s="2">
        <v>3</v>
      </c>
      <c r="E145" s="2" t="s">
        <v>415</v>
      </c>
      <c r="F145" s="2" t="s">
        <v>405</v>
      </c>
      <c r="G145" s="2" t="s">
        <v>414</v>
      </c>
      <c r="H145" s="2" t="s">
        <v>413</v>
      </c>
      <c r="I145" s="54">
        <v>14401</v>
      </c>
      <c r="J145" s="2">
        <v>1</v>
      </c>
      <c r="K145" s="2">
        <v>1</v>
      </c>
      <c r="L145" s="2" t="s">
        <v>401</v>
      </c>
      <c r="M145" s="2" t="s">
        <v>400</v>
      </c>
      <c r="N145" s="38">
        <v>48015</v>
      </c>
      <c r="O145" s="37"/>
      <c r="P145" s="8" t="str">
        <f t="shared" si="6"/>
        <v>O00114401100000000000</v>
      </c>
      <c r="R145" s="8" t="str">
        <f t="shared" si="7"/>
        <v>1</v>
      </c>
      <c r="S145" s="8" t="str">
        <f t="shared" si="8"/>
        <v/>
      </c>
    </row>
    <row r="146" spans="1:19" s="36" customFormat="1" ht="20.100000000000001" customHeight="1" x14ac:dyDescent="0.25">
      <c r="A146" s="40"/>
      <c r="B146" s="2" t="s">
        <v>409</v>
      </c>
      <c r="C146" s="2">
        <v>1</v>
      </c>
      <c r="D146" s="2">
        <v>3</v>
      </c>
      <c r="E146" s="2" t="s">
        <v>415</v>
      </c>
      <c r="F146" s="2" t="s">
        <v>405</v>
      </c>
      <c r="G146" s="2" t="s">
        <v>414</v>
      </c>
      <c r="H146" s="2" t="s">
        <v>413</v>
      </c>
      <c r="I146" s="54">
        <v>14405</v>
      </c>
      <c r="J146" s="2">
        <v>1</v>
      </c>
      <c r="K146" s="2">
        <v>1</v>
      </c>
      <c r="L146" s="2" t="s">
        <v>401</v>
      </c>
      <c r="M146" s="2" t="s">
        <v>400</v>
      </c>
      <c r="N146" s="38">
        <v>3418</v>
      </c>
      <c r="O146" s="37"/>
      <c r="P146" s="8" t="str">
        <f t="shared" si="6"/>
        <v>O00114405100000000000</v>
      </c>
      <c r="R146" s="8" t="str">
        <f t="shared" si="7"/>
        <v>1</v>
      </c>
      <c r="S146" s="8" t="str">
        <f t="shared" si="8"/>
        <v/>
      </c>
    </row>
    <row r="147" spans="1:19" s="36" customFormat="1" ht="20.100000000000001" customHeight="1" x14ac:dyDescent="0.25">
      <c r="A147" s="40"/>
      <c r="B147" s="2" t="s">
        <v>409</v>
      </c>
      <c r="C147" s="2">
        <v>1</v>
      </c>
      <c r="D147" s="2">
        <v>3</v>
      </c>
      <c r="E147" s="2" t="s">
        <v>415</v>
      </c>
      <c r="F147" s="2" t="s">
        <v>405</v>
      </c>
      <c r="G147" s="2" t="s">
        <v>414</v>
      </c>
      <c r="H147" s="2" t="s">
        <v>413</v>
      </c>
      <c r="I147" s="54">
        <v>15402</v>
      </c>
      <c r="J147" s="2">
        <v>1</v>
      </c>
      <c r="K147" s="2">
        <v>1</v>
      </c>
      <c r="L147" s="2" t="s">
        <v>401</v>
      </c>
      <c r="M147" s="2" t="s">
        <v>400</v>
      </c>
      <c r="N147" s="38">
        <v>2595049</v>
      </c>
      <c r="O147" s="37"/>
      <c r="P147" s="8" t="str">
        <f t="shared" si="6"/>
        <v>O00115402100000000000</v>
      </c>
      <c r="R147" s="8" t="str">
        <f t="shared" si="7"/>
        <v>1</v>
      </c>
      <c r="S147" s="8" t="str">
        <f t="shared" si="8"/>
        <v/>
      </c>
    </row>
    <row r="148" spans="1:19" s="36" customFormat="1" ht="20.100000000000001" customHeight="1" x14ac:dyDescent="0.25">
      <c r="A148" s="40"/>
      <c r="B148" s="2" t="s">
        <v>409</v>
      </c>
      <c r="C148" s="2">
        <v>1</v>
      </c>
      <c r="D148" s="2">
        <v>3</v>
      </c>
      <c r="E148" s="2" t="s">
        <v>415</v>
      </c>
      <c r="F148" s="2" t="s">
        <v>405</v>
      </c>
      <c r="G148" s="2" t="s">
        <v>414</v>
      </c>
      <c r="H148" s="2" t="s">
        <v>413</v>
      </c>
      <c r="I148" s="54">
        <v>15403</v>
      </c>
      <c r="J148" s="2">
        <v>1</v>
      </c>
      <c r="K148" s="2">
        <v>1</v>
      </c>
      <c r="L148" s="2" t="s">
        <v>401</v>
      </c>
      <c r="M148" s="2" t="s">
        <v>400</v>
      </c>
      <c r="N148" s="38">
        <v>127687</v>
      </c>
      <c r="O148" s="37"/>
      <c r="P148" s="8" t="str">
        <f t="shared" si="6"/>
        <v>O00115403100000000000</v>
      </c>
      <c r="R148" s="8" t="str">
        <f t="shared" si="7"/>
        <v>1</v>
      </c>
      <c r="S148" s="8" t="str">
        <f t="shared" si="8"/>
        <v/>
      </c>
    </row>
    <row r="149" spans="1:19" s="36" customFormat="1" ht="20.100000000000001" customHeight="1" x14ac:dyDescent="0.25">
      <c r="A149" s="40"/>
      <c r="B149" s="2" t="s">
        <v>409</v>
      </c>
      <c r="C149" s="2">
        <v>1</v>
      </c>
      <c r="D149" s="2">
        <v>3</v>
      </c>
      <c r="E149" s="2" t="s">
        <v>415</v>
      </c>
      <c r="F149" s="2" t="s">
        <v>405</v>
      </c>
      <c r="G149" s="2" t="s">
        <v>414</v>
      </c>
      <c r="H149" s="2" t="s">
        <v>413</v>
      </c>
      <c r="I149" s="54">
        <v>15901</v>
      </c>
      <c r="J149" s="2">
        <v>1</v>
      </c>
      <c r="K149" s="2">
        <v>1</v>
      </c>
      <c r="L149" s="2" t="s">
        <v>401</v>
      </c>
      <c r="M149" s="2" t="s">
        <v>400</v>
      </c>
      <c r="N149" s="38">
        <v>259728</v>
      </c>
      <c r="O149" s="37"/>
      <c r="P149" s="8" t="str">
        <f t="shared" si="6"/>
        <v>O00115901100000000000</v>
      </c>
      <c r="R149" s="8" t="str">
        <f t="shared" si="7"/>
        <v>1</v>
      </c>
      <c r="S149" s="8" t="str">
        <f t="shared" si="8"/>
        <v/>
      </c>
    </row>
    <row r="150" spans="1:19" s="36" customFormat="1" ht="20.100000000000001" customHeight="1" x14ac:dyDescent="0.25">
      <c r="A150" s="40"/>
      <c r="B150" s="2" t="s">
        <v>409</v>
      </c>
      <c r="C150" s="2">
        <v>1</v>
      </c>
      <c r="D150" s="2">
        <v>3</v>
      </c>
      <c r="E150" s="2" t="s">
        <v>415</v>
      </c>
      <c r="F150" s="2" t="s">
        <v>405</v>
      </c>
      <c r="G150" s="2" t="s">
        <v>414</v>
      </c>
      <c r="H150" s="2" t="s">
        <v>413</v>
      </c>
      <c r="I150" s="54">
        <v>39801</v>
      </c>
      <c r="J150" s="2">
        <v>1</v>
      </c>
      <c r="K150" s="2">
        <v>1</v>
      </c>
      <c r="L150" s="2" t="s">
        <v>401</v>
      </c>
      <c r="M150" s="2" t="s">
        <v>400</v>
      </c>
      <c r="N150" s="38">
        <v>71258</v>
      </c>
      <c r="O150" s="37"/>
      <c r="P150" s="8" t="str">
        <f t="shared" si="6"/>
        <v>O00139801100000000000</v>
      </c>
      <c r="R150" s="8" t="str">
        <f t="shared" si="7"/>
        <v>3</v>
      </c>
      <c r="S150" s="8" t="str">
        <f t="shared" si="8"/>
        <v/>
      </c>
    </row>
    <row r="151" spans="1:19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11301</v>
      </c>
      <c r="J151" s="2">
        <v>1</v>
      </c>
      <c r="K151" s="2">
        <v>1</v>
      </c>
      <c r="L151" s="2" t="s">
        <v>401</v>
      </c>
      <c r="M151" s="2" t="s">
        <v>400</v>
      </c>
      <c r="N151" s="38">
        <v>3315432</v>
      </c>
      <c r="O151" s="37"/>
      <c r="P151" s="8" t="str">
        <f t="shared" si="6"/>
        <v>M00111301100000000000</v>
      </c>
      <c r="R151" s="8" t="str">
        <f t="shared" si="7"/>
        <v>1</v>
      </c>
      <c r="S151" s="8" t="str">
        <f t="shared" si="8"/>
        <v/>
      </c>
    </row>
    <row r="152" spans="1:19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13101</v>
      </c>
      <c r="J152" s="2">
        <v>1</v>
      </c>
      <c r="K152" s="2">
        <v>1</v>
      </c>
      <c r="L152" s="2" t="s">
        <v>401</v>
      </c>
      <c r="M152" s="2" t="s">
        <v>400</v>
      </c>
      <c r="N152" s="38">
        <v>51286</v>
      </c>
      <c r="O152" s="37"/>
      <c r="P152" s="8" t="str">
        <f t="shared" si="6"/>
        <v>M00113101100000000000</v>
      </c>
      <c r="R152" s="8" t="str">
        <f t="shared" si="7"/>
        <v>1</v>
      </c>
      <c r="S152" s="8" t="str">
        <f t="shared" si="8"/>
        <v/>
      </c>
    </row>
    <row r="153" spans="1:19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13201</v>
      </c>
      <c r="J153" s="2">
        <v>1</v>
      </c>
      <c r="K153" s="2">
        <v>1</v>
      </c>
      <c r="L153" s="2" t="s">
        <v>401</v>
      </c>
      <c r="M153" s="2" t="s">
        <v>400</v>
      </c>
      <c r="N153" s="38">
        <v>68057</v>
      </c>
      <c r="O153" s="37"/>
      <c r="P153" s="8" t="str">
        <f t="shared" si="6"/>
        <v>M00113201100000000000</v>
      </c>
      <c r="R153" s="8" t="str">
        <f t="shared" si="7"/>
        <v>1</v>
      </c>
      <c r="S153" s="8" t="str">
        <f t="shared" si="8"/>
        <v/>
      </c>
    </row>
    <row r="154" spans="1:19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13202</v>
      </c>
      <c r="J154" s="2">
        <v>1</v>
      </c>
      <c r="K154" s="2">
        <v>1</v>
      </c>
      <c r="L154" s="2" t="s">
        <v>401</v>
      </c>
      <c r="M154" s="2" t="s">
        <v>400</v>
      </c>
      <c r="N154" s="38">
        <v>545911</v>
      </c>
      <c r="O154" s="37"/>
      <c r="P154" s="8" t="str">
        <f t="shared" si="6"/>
        <v>M00113202100000000000</v>
      </c>
      <c r="R154" s="8" t="str">
        <f t="shared" si="7"/>
        <v>1</v>
      </c>
      <c r="S154" s="8" t="str">
        <f t="shared" si="8"/>
        <v/>
      </c>
    </row>
    <row r="155" spans="1:19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14101</v>
      </c>
      <c r="J155" s="2">
        <v>1</v>
      </c>
      <c r="K155" s="2">
        <v>1</v>
      </c>
      <c r="L155" s="2" t="s">
        <v>401</v>
      </c>
      <c r="M155" s="2" t="s">
        <v>400</v>
      </c>
      <c r="N155" s="38">
        <v>305930</v>
      </c>
      <c r="O155" s="37"/>
      <c r="P155" s="8" t="str">
        <f t="shared" si="6"/>
        <v>M00114101100000000000</v>
      </c>
      <c r="R155" s="8" t="str">
        <f t="shared" si="7"/>
        <v>1</v>
      </c>
      <c r="S155" s="8" t="str">
        <f t="shared" si="8"/>
        <v/>
      </c>
    </row>
    <row r="156" spans="1:19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14105</v>
      </c>
      <c r="J156" s="2">
        <v>1</v>
      </c>
      <c r="K156" s="2">
        <v>1</v>
      </c>
      <c r="L156" s="2" t="s">
        <v>401</v>
      </c>
      <c r="M156" s="2" t="s">
        <v>400</v>
      </c>
      <c r="N156" s="38">
        <v>104835</v>
      </c>
      <c r="O156" s="37"/>
      <c r="P156" s="8" t="str">
        <f t="shared" si="6"/>
        <v>M00114105100000000000</v>
      </c>
      <c r="R156" s="8" t="str">
        <f t="shared" si="7"/>
        <v>1</v>
      </c>
      <c r="S156" s="8" t="str">
        <f t="shared" si="8"/>
        <v/>
      </c>
    </row>
    <row r="157" spans="1:19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14201</v>
      </c>
      <c r="J157" s="2">
        <v>1</v>
      </c>
      <c r="K157" s="2">
        <v>1</v>
      </c>
      <c r="L157" s="2" t="s">
        <v>401</v>
      </c>
      <c r="M157" s="2" t="s">
        <v>400</v>
      </c>
      <c r="N157" s="38">
        <v>122521</v>
      </c>
      <c r="O157" s="37"/>
      <c r="P157" s="8" t="str">
        <f t="shared" si="6"/>
        <v>M00114201100000000000</v>
      </c>
      <c r="R157" s="8" t="str">
        <f t="shared" si="7"/>
        <v>1</v>
      </c>
      <c r="S157" s="8" t="str">
        <f t="shared" si="8"/>
        <v/>
      </c>
    </row>
    <row r="158" spans="1:19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14301</v>
      </c>
      <c r="J158" s="2">
        <v>1</v>
      </c>
      <c r="K158" s="2">
        <v>1</v>
      </c>
      <c r="L158" s="2" t="s">
        <v>401</v>
      </c>
      <c r="M158" s="2" t="s">
        <v>400</v>
      </c>
      <c r="N158" s="38">
        <v>49009</v>
      </c>
      <c r="O158" s="37"/>
      <c r="P158" s="8" t="str">
        <f t="shared" si="6"/>
        <v>M00114301100000000000</v>
      </c>
      <c r="R158" s="8" t="str">
        <f t="shared" si="7"/>
        <v>1</v>
      </c>
      <c r="S158" s="8" t="str">
        <f t="shared" si="8"/>
        <v/>
      </c>
    </row>
    <row r="159" spans="1:19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14302</v>
      </c>
      <c r="J159" s="2">
        <v>1</v>
      </c>
      <c r="K159" s="2">
        <v>1</v>
      </c>
      <c r="L159" s="2" t="s">
        <v>401</v>
      </c>
      <c r="M159" s="2" t="s">
        <v>400</v>
      </c>
      <c r="N159" s="38">
        <v>133013</v>
      </c>
      <c r="O159" s="37"/>
      <c r="P159" s="8" t="str">
        <f t="shared" si="6"/>
        <v>M00114302100000000000</v>
      </c>
      <c r="R159" s="8" t="str">
        <f t="shared" si="7"/>
        <v>1</v>
      </c>
      <c r="S159" s="8" t="str">
        <f t="shared" si="8"/>
        <v/>
      </c>
    </row>
    <row r="160" spans="1:19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14401</v>
      </c>
      <c r="J160" s="2">
        <v>1</v>
      </c>
      <c r="K160" s="2">
        <v>1</v>
      </c>
      <c r="L160" s="2" t="s">
        <v>401</v>
      </c>
      <c r="M160" s="2" t="s">
        <v>400</v>
      </c>
      <c r="N160" s="38">
        <v>121411</v>
      </c>
      <c r="O160" s="37"/>
      <c r="P160" s="8" t="str">
        <f t="shared" si="6"/>
        <v>M00114401100000000000</v>
      </c>
      <c r="R160" s="8" t="str">
        <f t="shared" si="7"/>
        <v>1</v>
      </c>
      <c r="S160" s="8" t="str">
        <f t="shared" si="8"/>
        <v/>
      </c>
    </row>
    <row r="161" spans="1:19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14405</v>
      </c>
      <c r="J161" s="2">
        <v>1</v>
      </c>
      <c r="K161" s="2">
        <v>1</v>
      </c>
      <c r="L161" s="2" t="s">
        <v>401</v>
      </c>
      <c r="M161" s="2" t="s">
        <v>400</v>
      </c>
      <c r="N161" s="38">
        <v>10668</v>
      </c>
      <c r="O161" s="37"/>
      <c r="P161" s="8" t="str">
        <f t="shared" si="6"/>
        <v>M00114405100000000000</v>
      </c>
      <c r="R161" s="8" t="str">
        <f t="shared" si="7"/>
        <v>1</v>
      </c>
      <c r="S161" s="8" t="str">
        <f t="shared" si="8"/>
        <v/>
      </c>
    </row>
    <row r="162" spans="1:19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15402</v>
      </c>
      <c r="J162" s="2">
        <v>1</v>
      </c>
      <c r="K162" s="2">
        <v>1</v>
      </c>
      <c r="L162" s="2" t="s">
        <v>401</v>
      </c>
      <c r="M162" s="2" t="s">
        <v>400</v>
      </c>
      <c r="N162" s="38">
        <v>6126322</v>
      </c>
      <c r="O162" s="37"/>
      <c r="P162" s="8" t="str">
        <f t="shared" si="6"/>
        <v>M00115402100000000000</v>
      </c>
      <c r="R162" s="8" t="str">
        <f t="shared" si="7"/>
        <v>1</v>
      </c>
      <c r="S162" s="8" t="str">
        <f t="shared" si="8"/>
        <v/>
      </c>
    </row>
    <row r="163" spans="1:19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15403</v>
      </c>
      <c r="J163" s="2">
        <v>1</v>
      </c>
      <c r="K163" s="2">
        <v>1</v>
      </c>
      <c r="L163" s="2" t="s">
        <v>401</v>
      </c>
      <c r="M163" s="2" t="s">
        <v>400</v>
      </c>
      <c r="N163" s="38">
        <v>422840</v>
      </c>
      <c r="O163" s="37"/>
      <c r="P163" s="8" t="str">
        <f t="shared" si="6"/>
        <v>M00115403100000000000</v>
      </c>
      <c r="R163" s="8" t="str">
        <f t="shared" si="7"/>
        <v>1</v>
      </c>
      <c r="S163" s="8" t="str">
        <f t="shared" si="8"/>
        <v/>
      </c>
    </row>
    <row r="164" spans="1:19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39801</v>
      </c>
      <c r="J164" s="2">
        <v>1</v>
      </c>
      <c r="K164" s="2">
        <v>1</v>
      </c>
      <c r="L164" s="2" t="s">
        <v>401</v>
      </c>
      <c r="M164" s="2" t="s">
        <v>400</v>
      </c>
      <c r="N164" s="38">
        <v>205620</v>
      </c>
      <c r="O164" s="37"/>
      <c r="P164" s="8" t="str">
        <f t="shared" si="6"/>
        <v>M00139801100000000000</v>
      </c>
      <c r="R164" s="8" t="str">
        <f t="shared" si="7"/>
        <v>3</v>
      </c>
      <c r="S164" s="8" t="str">
        <f t="shared" si="8"/>
        <v/>
      </c>
    </row>
    <row r="165" spans="1:19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11301</v>
      </c>
      <c r="J165" s="2">
        <v>1</v>
      </c>
      <c r="K165" s="2">
        <v>1</v>
      </c>
      <c r="L165" s="2" t="s">
        <v>401</v>
      </c>
      <c r="M165" s="2" t="s">
        <v>400</v>
      </c>
      <c r="N165" s="38">
        <v>25268027</v>
      </c>
      <c r="O165" s="37"/>
      <c r="P165" s="8" t="str">
        <f t="shared" si="6"/>
        <v>E00611301100000000000</v>
      </c>
      <c r="R165" s="8" t="str">
        <f t="shared" si="7"/>
        <v>1</v>
      </c>
      <c r="S165" s="8" t="str">
        <f t="shared" si="8"/>
        <v>1</v>
      </c>
    </row>
    <row r="166" spans="1:19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12101</v>
      </c>
      <c r="J166" s="2">
        <v>1</v>
      </c>
      <c r="K166" s="2">
        <v>1</v>
      </c>
      <c r="L166" s="2" t="s">
        <v>401</v>
      </c>
      <c r="M166" s="2" t="s">
        <v>400</v>
      </c>
      <c r="N166" s="38">
        <v>1844696</v>
      </c>
      <c r="O166" s="37"/>
      <c r="P166" s="8" t="str">
        <f t="shared" si="6"/>
        <v>E00612101100000000000</v>
      </c>
      <c r="R166" s="8" t="str">
        <f t="shared" si="7"/>
        <v>1</v>
      </c>
      <c r="S166" s="8" t="str">
        <f t="shared" si="8"/>
        <v>1</v>
      </c>
    </row>
    <row r="167" spans="1:19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13101</v>
      </c>
      <c r="J167" s="2">
        <v>1</v>
      </c>
      <c r="K167" s="2">
        <v>1</v>
      </c>
      <c r="L167" s="2" t="s">
        <v>401</v>
      </c>
      <c r="M167" s="2" t="s">
        <v>400</v>
      </c>
      <c r="N167" s="38">
        <v>618197</v>
      </c>
      <c r="O167" s="37"/>
      <c r="P167" s="8" t="str">
        <f t="shared" si="6"/>
        <v>E00613101100000000000</v>
      </c>
      <c r="R167" s="8" t="str">
        <f t="shared" si="7"/>
        <v>1</v>
      </c>
      <c r="S167" s="8" t="str">
        <f t="shared" si="8"/>
        <v>1</v>
      </c>
    </row>
    <row r="168" spans="1:19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13201</v>
      </c>
      <c r="J168" s="2">
        <v>1</v>
      </c>
      <c r="K168" s="2">
        <v>1</v>
      </c>
      <c r="L168" s="2" t="s">
        <v>401</v>
      </c>
      <c r="M168" s="2" t="s">
        <v>400</v>
      </c>
      <c r="N168" s="38">
        <v>730416</v>
      </c>
      <c r="O168" s="37"/>
      <c r="P168" s="8" t="str">
        <f t="shared" si="6"/>
        <v>E00613201100000000000</v>
      </c>
      <c r="R168" s="8" t="str">
        <f t="shared" si="7"/>
        <v>1</v>
      </c>
      <c r="S168" s="8" t="str">
        <f t="shared" si="8"/>
        <v>1</v>
      </c>
    </row>
    <row r="169" spans="1:19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13202</v>
      </c>
      <c r="J169" s="2">
        <v>1</v>
      </c>
      <c r="K169" s="2">
        <v>1</v>
      </c>
      <c r="L169" s="2" t="s">
        <v>401</v>
      </c>
      <c r="M169" s="2" t="s">
        <v>400</v>
      </c>
      <c r="N169" s="38">
        <v>2465656</v>
      </c>
      <c r="O169" s="37"/>
      <c r="P169" s="8" t="str">
        <f t="shared" si="6"/>
        <v>E00613202100000000000</v>
      </c>
      <c r="R169" s="8" t="str">
        <f t="shared" si="7"/>
        <v>1</v>
      </c>
      <c r="S169" s="8" t="str">
        <f t="shared" si="8"/>
        <v>1</v>
      </c>
    </row>
    <row r="170" spans="1:19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14101</v>
      </c>
      <c r="J170" s="2">
        <v>1</v>
      </c>
      <c r="K170" s="2">
        <v>1</v>
      </c>
      <c r="L170" s="2" t="s">
        <v>401</v>
      </c>
      <c r="M170" s="2" t="s">
        <v>400</v>
      </c>
      <c r="N170" s="38">
        <v>3792333</v>
      </c>
      <c r="O170" s="37"/>
      <c r="P170" s="8" t="str">
        <f t="shared" si="6"/>
        <v>E00614101100000000000</v>
      </c>
      <c r="R170" s="8" t="str">
        <f t="shared" si="7"/>
        <v>1</v>
      </c>
      <c r="S170" s="8" t="str">
        <f t="shared" si="8"/>
        <v>1</v>
      </c>
    </row>
    <row r="171" spans="1:19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14105</v>
      </c>
      <c r="J171" s="2">
        <v>1</v>
      </c>
      <c r="K171" s="2">
        <v>1</v>
      </c>
      <c r="L171" s="2" t="s">
        <v>401</v>
      </c>
      <c r="M171" s="2" t="s">
        <v>400</v>
      </c>
      <c r="N171" s="38">
        <v>1294453</v>
      </c>
      <c r="O171" s="37"/>
      <c r="P171" s="8" t="str">
        <f t="shared" si="6"/>
        <v>E00614105100000000000</v>
      </c>
      <c r="R171" s="8" t="str">
        <f t="shared" si="7"/>
        <v>1</v>
      </c>
      <c r="S171" s="8" t="str">
        <f t="shared" si="8"/>
        <v>1</v>
      </c>
    </row>
    <row r="172" spans="1:19" s="36" customFormat="1" ht="20.100000000000001" customHeight="1" thickBot="1" x14ac:dyDescent="0.3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14201</v>
      </c>
      <c r="J172" s="2">
        <v>1</v>
      </c>
      <c r="K172" s="2">
        <v>1</v>
      </c>
      <c r="L172" s="2" t="s">
        <v>401</v>
      </c>
      <c r="M172" s="2" t="s">
        <v>400</v>
      </c>
      <c r="N172" s="38">
        <v>1314985</v>
      </c>
      <c r="O172" s="37"/>
      <c r="P172" s="8" t="str">
        <f t="shared" si="6"/>
        <v>E00614201100000000000</v>
      </c>
      <c r="R172" s="8" t="str">
        <f t="shared" si="7"/>
        <v>1</v>
      </c>
      <c r="S172" s="8" t="str">
        <f t="shared" si="8"/>
        <v>1</v>
      </c>
    </row>
    <row r="173" spans="1:19" ht="20.100000000000001" customHeight="1" thickBot="1" x14ac:dyDescent="0.3">
      <c r="A173" s="35"/>
      <c r="B173" s="3" t="s">
        <v>399</v>
      </c>
      <c r="C173" s="3"/>
      <c r="D173" s="3"/>
      <c r="E173" s="3"/>
      <c r="F173" s="3"/>
      <c r="G173" s="3"/>
      <c r="H173" s="3"/>
      <c r="I173" s="55"/>
      <c r="J173" s="3"/>
      <c r="K173" s="3"/>
      <c r="L173" s="3"/>
      <c r="M173" s="3"/>
      <c r="N173" s="34">
        <f>SUM(N8:N172)</f>
        <v>244830929</v>
      </c>
      <c r="O173" s="33"/>
      <c r="R173" s="8" t="str">
        <f t="shared" si="7"/>
        <v/>
      </c>
      <c r="S173" s="8" t="str">
        <f t="shared" si="8"/>
        <v/>
      </c>
    </row>
    <row r="174" spans="1:19" x14ac:dyDescent="0.25">
      <c r="O174" s="31"/>
      <c r="R174" s="8" t="str">
        <f t="shared" si="7"/>
        <v/>
      </c>
      <c r="S174" s="8" t="str">
        <f t="shared" si="8"/>
        <v/>
      </c>
    </row>
    <row r="175" spans="1:19" x14ac:dyDescent="0.25">
      <c r="N175" s="31">
        <f>+N173-'ORIGINAL 2021'!C270</f>
        <v>0</v>
      </c>
      <c r="O175" s="31"/>
      <c r="R175" s="8" t="str">
        <f t="shared" si="7"/>
        <v/>
      </c>
      <c r="S175" s="8" t="str">
        <f t="shared" si="8"/>
        <v/>
      </c>
    </row>
    <row r="176" spans="1:19" x14ac:dyDescent="0.25">
      <c r="R176" s="8" t="str">
        <f t="shared" si="7"/>
        <v/>
      </c>
      <c r="S176" s="8" t="str">
        <f t="shared" si="8"/>
        <v/>
      </c>
    </row>
    <row r="177" spans="18:19" x14ac:dyDescent="0.25">
      <c r="R177" s="8" t="str">
        <f t="shared" si="7"/>
        <v/>
      </c>
      <c r="S177" s="8" t="str">
        <f t="shared" si="8"/>
        <v/>
      </c>
    </row>
    <row r="178" spans="18:19" x14ac:dyDescent="0.25">
      <c r="R178" s="8" t="str">
        <f t="shared" si="7"/>
        <v/>
      </c>
      <c r="S178" s="8" t="str">
        <f t="shared" si="8"/>
        <v/>
      </c>
    </row>
    <row r="179" spans="18:19" x14ac:dyDescent="0.25">
      <c r="R179" s="8" t="str">
        <f t="shared" si="7"/>
        <v/>
      </c>
      <c r="S179" s="8" t="str">
        <f t="shared" si="8"/>
        <v/>
      </c>
    </row>
    <row r="180" spans="18:19" x14ac:dyDescent="0.25">
      <c r="R180" s="8" t="str">
        <f t="shared" si="7"/>
        <v/>
      </c>
      <c r="S180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E7B9-CD3D-4AFB-998B-4A5BCE2F5947}">
  <dimension ref="A1:H11"/>
  <sheetViews>
    <sheetView showGridLines="0" workbookViewId="0">
      <selection sqref="A1:J1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5" t="s">
        <v>1</v>
      </c>
      <c r="B1" s="135"/>
      <c r="C1" s="135"/>
      <c r="D1" s="135"/>
      <c r="E1" s="135"/>
      <c r="F1" s="135"/>
      <c r="G1" s="135"/>
      <c r="H1" s="135"/>
    </row>
    <row r="2" spans="1:8" ht="18" x14ac:dyDescent="0.2">
      <c r="A2" s="135" t="s">
        <v>504</v>
      </c>
      <c r="B2" s="135"/>
      <c r="C2" s="135"/>
      <c r="D2" s="135"/>
      <c r="E2" s="135"/>
      <c r="F2" s="135"/>
      <c r="G2" s="135"/>
      <c r="H2" s="135"/>
    </row>
    <row r="3" spans="1:8" ht="15" x14ac:dyDescent="0.2">
      <c r="A3" s="136" t="s">
        <v>114</v>
      </c>
      <c r="B3" s="136"/>
      <c r="C3" s="136"/>
      <c r="D3" s="136"/>
      <c r="E3" s="136"/>
      <c r="F3" s="136"/>
      <c r="G3" s="136"/>
      <c r="H3" s="136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7" t="s">
        <v>496</v>
      </c>
      <c r="B5" s="138"/>
      <c r="C5" s="138"/>
      <c r="D5" s="139"/>
      <c r="E5" s="103">
        <v>1000</v>
      </c>
      <c r="F5" s="104">
        <v>2000</v>
      </c>
      <c r="G5" s="104">
        <v>3000</v>
      </c>
      <c r="H5" s="143" t="s">
        <v>399</v>
      </c>
    </row>
    <row r="6" spans="1:8" ht="29.25" thickBot="1" x14ac:dyDescent="0.25">
      <c r="A6" s="140"/>
      <c r="B6" s="141"/>
      <c r="C6" s="141"/>
      <c r="D6" s="142"/>
      <c r="E6" s="105" t="s">
        <v>497</v>
      </c>
      <c r="F6" s="106" t="s">
        <v>498</v>
      </c>
      <c r="G6" s="106" t="s">
        <v>499</v>
      </c>
      <c r="H6" s="144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33" t="s">
        <v>500</v>
      </c>
      <c r="C8" s="133"/>
      <c r="D8" s="134"/>
      <c r="E8" s="92">
        <f>+SUMIF('TOTAL RECURSOS 2021'!$S:$S,1,'TOTAL RECURSOS 2021'!$N:$N)</f>
        <v>122338915</v>
      </c>
      <c r="F8" s="92">
        <f>+SUMIF('TOTAL RECURSOS 2021'!$S:$S,2,'TOTAL RECURSOS 2021'!$N:$N)</f>
        <v>17819828</v>
      </c>
      <c r="G8" s="92">
        <f>+SUMIF('TOTAL RECURSOS 2021'!$S:$S,3,'TOTAL RECURSOS 2021'!$N:$N)</f>
        <v>85218542</v>
      </c>
      <c r="H8" s="93">
        <f>+E8+F8+G8</f>
        <v>225377285</v>
      </c>
    </row>
    <row r="9" spans="1:8" ht="36" customHeight="1" x14ac:dyDescent="0.2">
      <c r="A9" s="94"/>
      <c r="B9" s="6"/>
      <c r="C9" s="95" t="s">
        <v>403</v>
      </c>
      <c r="D9" s="96" t="s">
        <v>501</v>
      </c>
      <c r="E9" s="92">
        <f>+E8</f>
        <v>122338915</v>
      </c>
      <c r="F9" s="92">
        <f>+F8</f>
        <v>17819828</v>
      </c>
      <c r="G9" s="92">
        <f>+G8</f>
        <v>85218542</v>
      </c>
      <c r="H9" s="92">
        <f>+H8</f>
        <v>225377285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2B66-A485-48A7-A2CF-5029BEC03F6A}">
  <dimension ref="A1:J278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506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/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25">
      <c r="A7" s="85" t="s">
        <v>495</v>
      </c>
      <c r="B7" s="125"/>
      <c r="C7" s="128"/>
      <c r="D7" s="108" t="s">
        <v>478</v>
      </c>
      <c r="E7" s="108" t="s">
        <v>479</v>
      </c>
      <c r="F7" s="108" t="s">
        <v>480</v>
      </c>
      <c r="G7" s="56" t="s">
        <v>466</v>
      </c>
      <c r="H7" s="108" t="s">
        <v>478</v>
      </c>
      <c r="I7" s="108" t="s">
        <v>479</v>
      </c>
      <c r="J7" s="63" t="s">
        <v>480</v>
      </c>
    </row>
    <row r="8" spans="1:10" s="9" customFormat="1" ht="17.100000000000001" hidden="1" customHeight="1" thickBot="1" x14ac:dyDescent="0.3">
      <c r="A8" s="59" t="s">
        <v>117</v>
      </c>
      <c r="B8" s="126"/>
      <c r="C8" s="129"/>
      <c r="D8" s="108"/>
      <c r="E8" s="108"/>
      <c r="F8" s="79" t="s">
        <v>400</v>
      </c>
      <c r="G8" s="57" t="s">
        <v>467</v>
      </c>
      <c r="H8" s="78"/>
      <c r="I8" s="109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144507690</v>
      </c>
      <c r="D10" s="18">
        <f>+D11+D14+D19+D25+D39+D47</f>
        <v>4782434</v>
      </c>
      <c r="E10" s="18">
        <f t="shared" ref="E10:J10" si="0">+E11+E14+E19+E25++E39+E47</f>
        <v>11795787</v>
      </c>
      <c r="F10" s="18">
        <f t="shared" si="0"/>
        <v>123649307</v>
      </c>
      <c r="G10" s="18">
        <f t="shared" si="0"/>
        <v>0</v>
      </c>
      <c r="H10" s="18">
        <f t="shared" si="0"/>
        <v>33660</v>
      </c>
      <c r="I10" s="18">
        <f t="shared" si="0"/>
        <v>1340276</v>
      </c>
      <c r="J10" s="18">
        <f t="shared" si="0"/>
        <v>2906226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30602821</v>
      </c>
      <c r="D11" s="20">
        <f t="shared" si="1"/>
        <v>1048851</v>
      </c>
      <c r="E11" s="20">
        <f t="shared" si="1"/>
        <v>3428003</v>
      </c>
      <c r="F11" s="20">
        <f t="shared" si="1"/>
        <v>26125967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30602821</v>
      </c>
      <c r="D12" s="22">
        <f t="shared" si="1"/>
        <v>1048851</v>
      </c>
      <c r="E12" s="22">
        <f t="shared" si="1"/>
        <v>3428003</v>
      </c>
      <c r="F12" s="22">
        <f t="shared" si="1"/>
        <v>26125967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30602821</v>
      </c>
      <c r="D13" s="22">
        <f>+SUMIF('TOTAL RECURSOS 2022'!$P:$P,CONCATENATE("O001",$A13,1,$F$8),'TOTAL RECURSOS 2022'!$N:$N)</f>
        <v>1048851</v>
      </c>
      <c r="E13" s="22">
        <f>+SUMIF('TOTAL RECURSOS 2022'!$P:$P,CONCATENATE("M001",$A13,1,$F$8),'TOTAL RECURSOS 2022'!$N:$N)</f>
        <v>3428003</v>
      </c>
      <c r="F13" s="22">
        <f>+SUMIF('TOTAL RECURSOS 2022'!$P:$P,CONCATENATE("E006",$A13,1,$F$8),'TOTAL RECURSOS 2022'!$N:$N)</f>
        <v>26125967</v>
      </c>
      <c r="G13" s="22">
        <f>+SUMIF('TOTAL RECURSOS 2022'!$P:$P,CONCATENATE("K024",$A13,1,$G$8),'TOTAL RECURSOS 2022'!$N:$N)</f>
        <v>0</v>
      </c>
      <c r="H13" s="22">
        <f>+SUMIF('TOTAL RECURSOS 2022'!$P:$P,CONCATENATE("O001",$A13,4,$F$8),'TOTAL RECURSOS 2022'!$N:$N)</f>
        <v>0</v>
      </c>
      <c r="I13" s="22">
        <f>+SUMIF('TOTAL RECURSOS 2022'!$P:$P,CONCATENATE("M001",$A13,4,$F$8),'TOTAL RECURSOS 2022'!$N:$N)</f>
        <v>0</v>
      </c>
      <c r="J13" s="22">
        <f>+SUMIF('TOTAL RECURSOS 2022'!$P:$P,CONCATENATE("E006",$A13,4,$F$8),'TOTAL RECURSOS 2022'!$N:$N)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1844696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810773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1844696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397536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2022'!$P:$P,CONCATENATE("O001",$A16,1,$F$8),'TOTAL RECURSOS 2022'!$N:$N)</f>
        <v>0</v>
      </c>
      <c r="E16" s="22">
        <f>+SUMIF('TOTAL RECURSOS 2022'!$P:$P,CONCATENATE("M001",$A16,1,$F$8),'TOTAL RECURSOS 2022'!$N:$N)</f>
        <v>0</v>
      </c>
      <c r="F16" s="22">
        <f>+SUMIF('TOTAL RECURSOS 2022'!$P:$P,CONCATENATE("E006",$A16,1,$F$8),'TOTAL RECURSOS 2022'!$N:$N)</f>
        <v>1844696</v>
      </c>
      <c r="G16" s="22">
        <f>+SUMIF('TOTAL RECURSOS 2022'!$P:$P,CONCATENATE("K024",$A16,1,$G$8),'TOTAL RECURSOS 2022'!$N:$N)</f>
        <v>0</v>
      </c>
      <c r="H16" s="22">
        <f>+SUMIF('TOTAL RECURSOS 2022'!$P:$P,CONCATENATE("O001",$A16,4,$F$8),'TOTAL RECURSOS 2022'!$N:$N)</f>
        <v>0</v>
      </c>
      <c r="I16" s="22">
        <f>+SUMIF('TOTAL RECURSOS 2022'!$P:$P,CONCATENATE("M001",$A16,4,$F$8),'TOTAL RECURSOS 2022'!$N:$N)</f>
        <v>821029</v>
      </c>
      <c r="J16" s="22">
        <f>+SUMIF('TOTAL RECURSOS 2022'!$P:$P,CONCATENATE("E006",$A16,4,$F$8),'TOTAL RECURSOS 2022'!$N:$N)</f>
        <v>397536</v>
      </c>
    </row>
    <row r="17" spans="1:10" ht="17.100000000000001" customHeight="1" x14ac:dyDescent="0.25">
      <c r="A17" s="27">
        <v>123</v>
      </c>
      <c r="B17" s="21" t="s">
        <v>491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492</v>
      </c>
      <c r="C18" s="22">
        <f>+SUM(D18:J18)</f>
        <v>513237</v>
      </c>
      <c r="D18" s="22">
        <f>+SUMIF('TOTAL RECURSOS 2022'!$P:$P,CONCATENATE("O001",$A18,1,$F$8),'TOTAL RECURSOS 2022'!$N:$N)</f>
        <v>0</v>
      </c>
      <c r="E18" s="22">
        <f>+SUMIF('TOTAL RECURSOS 2022'!$P:$P,CONCATENATE("M001",$A18,1,$F$8),'TOTAL RECURSOS 2022'!$N:$N)</f>
        <v>0</v>
      </c>
      <c r="F18" s="22">
        <f>+SUMIF('TOTAL RECURSOS 2022'!$P:$P,CONCATENATE("E006",$A18,1,$F$8),'TOTAL RECURSOS 2022'!$N:$N)</f>
        <v>0</v>
      </c>
      <c r="G18" s="22">
        <f>+SUMIF('TOTAL RECURSOS 2022'!$P:$P,CONCATENATE("K024",$A18,1,$G$8),'TOTAL RECURSOS 2022'!$N:$N)</f>
        <v>0</v>
      </c>
      <c r="H18" s="22">
        <f>+SUMIF('TOTAL RECURSOS 2022'!$P:$P,CONCATENATE("O001",$A18,4,$F$8),'TOTAL RECURSOS 2022'!$N:$N)</f>
        <v>0</v>
      </c>
      <c r="I18" s="22">
        <f>+SUMIF('TOTAL RECURSOS 2022'!$P:$P,CONCATENATE("M001",$A18,4,$F$8),'TOTAL RECURSOS 2022'!$N:$N)</f>
        <v>100000</v>
      </c>
      <c r="J18" s="22">
        <f>+SUMIF('TOTAL RECURSOS 2022'!$P:$P,CONCATENATE("E006",$A18,4,$F$8),'TOTAL RECURSOS 2022'!$N:$N)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4957571</v>
      </c>
      <c r="D19" s="20">
        <f t="shared" si="4"/>
        <v>333861</v>
      </c>
      <c r="E19" s="20">
        <f t="shared" si="4"/>
        <v>687234</v>
      </c>
      <c r="F19" s="20">
        <f t="shared" si="4"/>
        <v>3936476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705120</v>
      </c>
      <c r="D20" s="22">
        <f t="shared" si="5"/>
        <v>20788</v>
      </c>
      <c r="E20" s="22">
        <f t="shared" si="5"/>
        <v>52424</v>
      </c>
      <c r="F20" s="22">
        <f t="shared" si="5"/>
        <v>631908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705120</v>
      </c>
      <c r="D21" s="22">
        <f>+SUMIF('TOTAL RECURSOS 2022'!$P:$P,CONCATENATE("O001",$A21,1,$F$8),'TOTAL RECURSOS 2022'!$N:$N)</f>
        <v>20788</v>
      </c>
      <c r="E21" s="22">
        <f>+SUMIF('TOTAL RECURSOS 2022'!$P:$P,CONCATENATE("M001",$A21,1,$F$8),'TOTAL RECURSOS 2022'!$N:$N)</f>
        <v>52424</v>
      </c>
      <c r="F21" s="22">
        <f>+SUMIF('TOTAL RECURSOS 2022'!$P:$P,CONCATENATE("E006",$A21,1,$F$8),'TOTAL RECURSOS 2022'!$N:$N)</f>
        <v>631908</v>
      </c>
      <c r="G21" s="22">
        <f>+SUMIF('TOTAL RECURSOS 2022'!$P:$P,CONCATENATE("K024",$A21,1,$G$8),'TOTAL RECURSOS 2022'!$N:$N)</f>
        <v>0</v>
      </c>
      <c r="H21" s="22">
        <f>+SUMIF('TOTAL RECURSOS 2022'!$P:$P,CONCATENATE("O001",$A21,4,$F$8),'TOTAL RECURSOS 2022'!$N:$N)</f>
        <v>0</v>
      </c>
      <c r="I21" s="22">
        <f>+SUMIF('TOTAL RECURSOS 2022'!$P:$P,CONCATENATE("M001",$A21,4,$F$8),'TOTAL RECURSOS 2022'!$N:$N)</f>
        <v>0</v>
      </c>
      <c r="J21" s="22">
        <f>+SUMIF('TOTAL RECURSOS 2022'!$P:$P,CONCATENATE("E006",$A21,4,$F$8),'TOTAL RECURSOS 2022'!$N:$N)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4252451</v>
      </c>
      <c r="D22" s="22">
        <f t="shared" si="6"/>
        <v>313073</v>
      </c>
      <c r="E22" s="22">
        <f t="shared" si="6"/>
        <v>634810</v>
      </c>
      <c r="F22" s="22">
        <f t="shared" si="6"/>
        <v>3304568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850490</v>
      </c>
      <c r="D23" s="22">
        <f>+SUMIF('TOTAL RECURSOS 2022'!$P:$P,CONCATENATE("O001",$A23,1,$F$8),'TOTAL RECURSOS 2022'!$N:$N)</f>
        <v>24912</v>
      </c>
      <c r="E23" s="22">
        <f>+SUMIF('TOTAL RECURSOS 2022'!$P:$P,CONCATENATE("M001",$A23,1,$F$8),'TOTAL RECURSOS 2022'!$N:$N)</f>
        <v>70367</v>
      </c>
      <c r="F23" s="22">
        <f>+SUMIF('TOTAL RECURSOS 2022'!$P:$P,CONCATENATE("E006",$A23,1,$F$8),'TOTAL RECURSOS 2022'!$N:$N)</f>
        <v>755211</v>
      </c>
      <c r="G23" s="22">
        <f>+SUMIF('TOTAL RECURSOS 2022'!$P:$P,CONCATENATE("K024",$A23,1,$G$8),'TOTAL RECURSOS 2022'!$N:$N)</f>
        <v>0</v>
      </c>
      <c r="H23" s="22">
        <f>+SUMIF('TOTAL RECURSOS 2022'!$P:$P,CONCATENATE("O001",$A23,4,$F$8),'TOTAL RECURSOS 2022'!$N:$N)</f>
        <v>0</v>
      </c>
      <c r="I23" s="22">
        <f>+SUMIF('TOTAL RECURSOS 2022'!$P:$P,CONCATENATE("M001",$A23,4,$F$8),'TOTAL RECURSOS 2022'!$N:$N)</f>
        <v>0</v>
      </c>
      <c r="J23" s="22">
        <f>+SUMIF('TOTAL RECURSOS 2022'!$P:$P,CONCATENATE("E006",$A23,4,$F$8),'TOTAL RECURSOS 2022'!$N:$N)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3401961</v>
      </c>
      <c r="D24" s="22">
        <f>+SUMIF('TOTAL RECURSOS 2022'!$P:$P,CONCATENATE("O001",$A24,1,$F$8),'TOTAL RECURSOS 2022'!$N:$N)</f>
        <v>288161</v>
      </c>
      <c r="E24" s="22">
        <f>+SUMIF('TOTAL RECURSOS 2022'!$P:$P,CONCATENATE("M001",$A24,1,$F$8),'TOTAL RECURSOS 2022'!$N:$N)</f>
        <v>564443</v>
      </c>
      <c r="F24" s="22">
        <f>+SUMIF('TOTAL RECURSOS 2022'!$P:$P,CONCATENATE("E006",$A24,1,$F$8),'TOTAL RECURSOS 2022'!$N:$N)</f>
        <v>2549357</v>
      </c>
      <c r="G24" s="22">
        <f>+SUMIF('TOTAL RECURSOS 2022'!$P:$P,CONCATENATE("K024",$A24,1,$G$8),'TOTAL RECURSOS 2022'!$N:$N)</f>
        <v>0</v>
      </c>
      <c r="H24" s="22">
        <f>+SUMIF('TOTAL RECURSOS 2022'!$P:$P,CONCATENATE("O001",$A24,4,$F$8),'TOTAL RECURSOS 2022'!$N:$N)</f>
        <v>0</v>
      </c>
      <c r="I24" s="22">
        <f>+SUMIF('TOTAL RECURSOS 2022'!$P:$P,CONCATENATE("M001",$A24,4,$F$8),'TOTAL RECURSOS 2022'!$N:$N)</f>
        <v>0</v>
      </c>
      <c r="J24" s="22">
        <f>+SUMIF('TOTAL RECURSOS 2022'!$P:$P,CONCATENATE("E006",$A24,4,$F$8),'TOTAL RECURSOS 2022'!$N:$N)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11459271</v>
      </c>
      <c r="D25" s="20">
        <f t="shared" si="7"/>
        <v>316055</v>
      </c>
      <c r="E25" s="20">
        <f t="shared" si="7"/>
        <v>880177</v>
      </c>
      <c r="F25" s="20">
        <f t="shared" si="7"/>
        <v>10263039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5850088</v>
      </c>
      <c r="D26" s="22">
        <f t="shared" si="8"/>
        <v>144201</v>
      </c>
      <c r="E26" s="22">
        <f t="shared" si="8"/>
        <v>426332</v>
      </c>
      <c r="F26" s="22">
        <f t="shared" si="8"/>
        <v>5279555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4360523</v>
      </c>
      <c r="D27" s="22">
        <f>+SUMIF('TOTAL RECURSOS 2022'!$P:$P,CONCATENATE("O001",$A27,1,$F$8),'TOTAL RECURSOS 2022'!$N:$N)</f>
        <v>107567</v>
      </c>
      <c r="E27" s="22">
        <f>+SUMIF('TOTAL RECURSOS 2022'!$P:$P,CONCATENATE("M001",$A27,1,$F$8),'TOTAL RECURSOS 2022'!$N:$N)</f>
        <v>317478</v>
      </c>
      <c r="F27" s="22">
        <f>+SUMIF('TOTAL RECURSOS 2022'!$P:$P,CONCATENATE("E006",$A27,1,$F$8),'TOTAL RECURSOS 2022'!$N:$N)</f>
        <v>3935478</v>
      </c>
      <c r="G27" s="22">
        <f>+SUMIF('TOTAL RECURSOS 2022'!$P:$P,CONCATENATE("K024",$A27,1,$G$8),'TOTAL RECURSOS 2022'!$N:$N)</f>
        <v>0</v>
      </c>
      <c r="H27" s="22">
        <f>+SUMIF('TOTAL RECURSOS 2022'!$P:$P,CONCATENATE("O001",$A27,4,$F$8),'TOTAL RECURSOS 2022'!$N:$N)</f>
        <v>0</v>
      </c>
      <c r="I27" s="22">
        <f>+SUMIF('TOTAL RECURSOS 2022'!$P:$P,CONCATENATE("M001",$A27,4,$F$8),'TOTAL RECURSOS 2022'!$N:$N)</f>
        <v>0</v>
      </c>
      <c r="J27" s="22">
        <f>+SUMIF('TOTAL RECURSOS 2022'!$P:$P,CONCATENATE("E006",$A27,4,$F$8),'TOTAL RECURSOS 2022'!$N:$N)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1489565</v>
      </c>
      <c r="D28" s="22">
        <f>+SUMIF('TOTAL RECURSOS 2022'!$P:$P,CONCATENATE("O001",$A28,1,$F$8),'TOTAL RECURSOS 2022'!$N:$N)</f>
        <v>36634</v>
      </c>
      <c r="E28" s="22">
        <f>+SUMIF('TOTAL RECURSOS 2022'!$P:$P,CONCATENATE("M001",$A28,1,$F$8),'TOTAL RECURSOS 2022'!$N:$N)</f>
        <v>108854</v>
      </c>
      <c r="F28" s="22">
        <f>+SUMIF('TOTAL RECURSOS 2022'!$P:$P,CONCATENATE("E006",$A28,1,$F$8),'TOTAL RECURSOS 2022'!$N:$N)</f>
        <v>1344077</v>
      </c>
      <c r="G28" s="22">
        <f>+SUMIF('TOTAL RECURSOS 2022'!$P:$P,CONCATENATE("K024",$A28,1,$G$8),'TOTAL RECURSOS 2022'!$N:$N)</f>
        <v>0</v>
      </c>
      <c r="H28" s="22">
        <f>+SUMIF('TOTAL RECURSOS 2022'!$P:$P,CONCATENATE("O001",$A28,4,$F$8),'TOTAL RECURSOS 2022'!$N:$N)</f>
        <v>0</v>
      </c>
      <c r="I28" s="22">
        <f>+SUMIF('TOTAL RECURSOS 2022'!$P:$P,CONCATENATE("M001",$A28,4,$F$8),'TOTAL RECURSOS 2022'!$N:$N)</f>
        <v>0</v>
      </c>
      <c r="J28" s="22">
        <f>+SUMIF('TOTAL RECURSOS 2022'!$P:$P,CONCATENATE("E006",$A28,4,$F$8),'TOTAL RECURSOS 2022'!$N:$N)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1531281</v>
      </c>
      <c r="D29" s="22">
        <f t="shared" si="9"/>
        <v>44943</v>
      </c>
      <c r="E29" s="22">
        <f t="shared" si="9"/>
        <v>126683</v>
      </c>
      <c r="F29" s="22">
        <f t="shared" si="9"/>
        <v>1359655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1531281</v>
      </c>
      <c r="D30" s="22">
        <f>+SUMIF('TOTAL RECURSOS 2022'!$P:$P,CONCATENATE("O001",$A30,1,$F$8),'TOTAL RECURSOS 2022'!$N:$N)</f>
        <v>44943</v>
      </c>
      <c r="E30" s="22">
        <f>+SUMIF('TOTAL RECURSOS 2022'!$P:$P,CONCATENATE("M001",$A30,1,$F$8),'TOTAL RECURSOS 2022'!$N:$N)</f>
        <v>126683</v>
      </c>
      <c r="F30" s="22">
        <f>+SUMIF('TOTAL RECURSOS 2022'!$P:$P,CONCATENATE("E006",$A30,1,$F$8),'TOTAL RECURSOS 2022'!$N:$N)</f>
        <v>1359655</v>
      </c>
      <c r="G30" s="22">
        <f>+SUMIF('TOTAL RECURSOS 2022'!$P:$P,CONCATENATE("K024",$A30,1,$G$8),'TOTAL RECURSOS 2022'!$N:$N)</f>
        <v>0</v>
      </c>
      <c r="H30" s="22">
        <f>+SUMIF('TOTAL RECURSOS 2022'!$P:$P,CONCATENATE("O001",$A30,4,$F$8),'TOTAL RECURSOS 2022'!$N:$N)</f>
        <v>0</v>
      </c>
      <c r="I30" s="22">
        <f>+SUMIF('TOTAL RECURSOS 2022'!$P:$P,CONCATENATE("M001",$A30,4,$F$8),'TOTAL RECURSOS 2022'!$N:$N)</f>
        <v>0</v>
      </c>
      <c r="J30" s="22">
        <f>+SUMIF('TOTAL RECURSOS 2022'!$P:$P,CONCATENATE("E006",$A30,4,$F$8),'TOTAL RECURSOS 2022'!$N:$N)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2095126</v>
      </c>
      <c r="D31" s="22">
        <f t="shared" si="10"/>
        <v>73845</v>
      </c>
      <c r="E31" s="22">
        <f t="shared" si="10"/>
        <v>190955</v>
      </c>
      <c r="F31" s="22">
        <f t="shared" si="10"/>
        <v>1830326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612513</v>
      </c>
      <c r="D32" s="22">
        <f>+SUMIF('TOTAL RECURSOS 2022'!$P:$P,CONCATENATE("O001",$A32,1,$F$8),'TOTAL RECURSOS 2022'!$N:$N)</f>
        <v>17978</v>
      </c>
      <c r="E32" s="22">
        <f>+SUMIF('TOTAL RECURSOS 2022'!$P:$P,CONCATENATE("M001",$A32,1,$F$8),'TOTAL RECURSOS 2022'!$N:$N)</f>
        <v>50674</v>
      </c>
      <c r="F32" s="22">
        <f>+SUMIF('TOTAL RECURSOS 2022'!$P:$P,CONCATENATE("E006",$A32,1,$F$8),'TOTAL RECURSOS 2022'!$N:$N)</f>
        <v>543861</v>
      </c>
      <c r="G32" s="22">
        <f>+SUMIF('TOTAL RECURSOS 2022'!$P:$P,CONCATENATE("K024",$A32,1,$G$8),'TOTAL RECURSOS 2022'!$N:$N)</f>
        <v>0</v>
      </c>
      <c r="H32" s="22">
        <f>+SUMIF('TOTAL RECURSOS 2022'!$P:$P,CONCATENATE("O001",$A32,4,$F$8),'TOTAL RECURSOS 2022'!$N:$N)</f>
        <v>0</v>
      </c>
      <c r="I32" s="22">
        <f>+SUMIF('TOTAL RECURSOS 2022'!$P:$P,CONCATENATE("M001",$A32,4,$F$8),'TOTAL RECURSOS 2022'!$N:$N)</f>
        <v>0</v>
      </c>
      <c r="J32" s="22">
        <f>+SUMIF('TOTAL RECURSOS 2022'!$P:$P,CONCATENATE("E006",$A32,4,$F$8),'TOTAL RECURSOS 2022'!$N:$N)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1482613</v>
      </c>
      <c r="D33" s="22">
        <f>+SUMIF('TOTAL RECURSOS 2022'!$P:$P,CONCATENATE("O001",$A33,1,$F$8),'TOTAL RECURSOS 2022'!$N:$N)</f>
        <v>55867</v>
      </c>
      <c r="E33" s="22">
        <f>+SUMIF('TOTAL RECURSOS 2022'!$P:$P,CONCATENATE("M001",$A33,1,$F$8),'TOTAL RECURSOS 2022'!$N:$N)</f>
        <v>140281</v>
      </c>
      <c r="F33" s="22">
        <f>+SUMIF('TOTAL RECURSOS 2022'!$P:$P,CONCATENATE("E006",$A33,1,$F$8),'TOTAL RECURSOS 2022'!$N:$N)</f>
        <v>1286465</v>
      </c>
      <c r="G33" s="22">
        <f>+SUMIF('TOTAL RECURSOS 2022'!$P:$P,CONCATENATE("K024",$A33,1,$G$8),'TOTAL RECURSOS 2022'!$N:$N)</f>
        <v>0</v>
      </c>
      <c r="H33" s="22">
        <f>+SUMIF('TOTAL RECURSOS 2022'!$P:$P,CONCATENATE("O001",$A33,4,$F$8),'TOTAL RECURSOS 2022'!$N:$N)</f>
        <v>0</v>
      </c>
      <c r="I33" s="22">
        <f>+SUMIF('TOTAL RECURSOS 2022'!$P:$P,CONCATENATE("M001",$A33,4,$F$8),'TOTAL RECURSOS 2022'!$N:$N)</f>
        <v>0</v>
      </c>
      <c r="J33" s="22">
        <f>+SUMIF('TOTAL RECURSOS 2022'!$P:$P,CONCATENATE("E006",$A33,4,$F$8),'TOTAL RECURSOS 2022'!$N:$N)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1982776</v>
      </c>
      <c r="D34" s="22">
        <f t="shared" si="11"/>
        <v>53066</v>
      </c>
      <c r="E34" s="22">
        <f t="shared" si="11"/>
        <v>136207</v>
      </c>
      <c r="F34" s="22">
        <f t="shared" si="11"/>
        <v>1793503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1865366</v>
      </c>
      <c r="D35" s="22">
        <f>+SUMIF('TOTAL RECURSOS 2022'!$P:$P,CONCATENATE("O001",$A35,1,$F$8),'TOTAL RECURSOS 2022'!$N:$N)</f>
        <v>49648</v>
      </c>
      <c r="E35" s="22">
        <f>+SUMIF('TOTAL RECURSOS 2022'!$P:$P,CONCATENATE("M001",$A35,1,$F$8),'TOTAL RECURSOS 2022'!$N:$N)</f>
        <v>125539</v>
      </c>
      <c r="F35" s="22">
        <f>+SUMIF('TOTAL RECURSOS 2022'!$P:$P,CONCATENATE("E006",$A35,1,$F$8),'TOTAL RECURSOS 2022'!$N:$N)</f>
        <v>1690179</v>
      </c>
      <c r="G35" s="22">
        <f>+SUMIF('TOTAL RECURSOS 2022'!$P:$P,CONCATENATE("K024",$A35,1,$G$8),'TOTAL RECURSOS 2022'!$N:$N)</f>
        <v>0</v>
      </c>
      <c r="H35" s="22">
        <f>+SUMIF('TOTAL RECURSOS 2022'!$P:$P,CONCATENATE("O001",$A35,4,$F$8),'TOTAL RECURSOS 2022'!$N:$N)</f>
        <v>0</v>
      </c>
      <c r="I35" s="22">
        <f>+SUMIF('TOTAL RECURSOS 2022'!$P:$P,CONCATENATE("M001",$A35,4,$F$8),'TOTAL RECURSOS 2022'!$N:$N)</f>
        <v>0</v>
      </c>
      <c r="J35" s="22">
        <f>+SUMIF('TOTAL RECURSOS 2022'!$P:$P,CONCATENATE("E006",$A35,4,$F$8),'TOTAL RECURSOS 2022'!$N:$N)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2022'!$P:$P,CONCATENATE("O001",$A36,1,$F$8),'TOTAL RECURSOS 2022'!$N:$N)</f>
        <v>0</v>
      </c>
      <c r="E36" s="22">
        <f>+SUMIF('TOTAL RECURSOS 2022'!$P:$P,CONCATENATE("M001",$A36,1,$F$8),'TOTAL RECURSOS 2022'!$N:$N)</f>
        <v>0</v>
      </c>
      <c r="F36" s="22">
        <f>+SUMIF('TOTAL RECURSOS 2022'!$P:$P,CONCATENATE("E006",$A36,1,$F$8),'TOTAL RECURSOS 2022'!$N:$N)</f>
        <v>0</v>
      </c>
      <c r="G36" s="22">
        <f>+SUMIF('TOTAL RECURSOS 2022'!$P:$P,CONCATENATE("K024",$A36,1,$G$8),'TOTAL RECURSOS 2022'!$N:$N)</f>
        <v>0</v>
      </c>
      <c r="H36" s="22">
        <f>+SUMIF('TOTAL RECURSOS 2022'!$P:$P,CONCATENATE("O001",$A36,4,$F$8),'TOTAL RECURSOS 2022'!$N:$N)</f>
        <v>0</v>
      </c>
      <c r="I36" s="22">
        <f>+SUMIF('TOTAL RECURSOS 2022'!$P:$P,CONCATENATE("M001",$A36,4,$F$8),'TOTAL RECURSOS 2022'!$N:$N)</f>
        <v>0</v>
      </c>
      <c r="J36" s="22">
        <f>+SUMIF('TOTAL RECURSOS 2022'!$P:$P,CONCATENATE("E006",$A36,4,$F$8),'TOTAL RECURSOS 2022'!$N:$N)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2022'!$P:$P,CONCATENATE("O001",$A37,1,$F$8),'TOTAL RECURSOS 2022'!$N:$N)</f>
        <v>0</v>
      </c>
      <c r="E37" s="22">
        <f>+SUMIF('TOTAL RECURSOS 2022'!$P:$P,CONCATENATE("M001",$A37,1,$F$8),'TOTAL RECURSOS 2022'!$N:$N)</f>
        <v>0</v>
      </c>
      <c r="F37" s="22">
        <f>+SUMIF('TOTAL RECURSOS 2022'!$P:$P,CONCATENATE("E006",$A37,1,$F$8),'TOTAL RECURSOS 2022'!$N:$N)</f>
        <v>0</v>
      </c>
      <c r="G37" s="22">
        <f>+SUMIF('TOTAL RECURSOS 2022'!$P:$P,CONCATENATE("K024",$A37,1,$G$8),'TOTAL RECURSOS 2022'!$N:$N)</f>
        <v>0</v>
      </c>
      <c r="H37" s="22">
        <f>+SUMIF('TOTAL RECURSOS 2022'!$P:$P,CONCATENATE("O001",$A37,4,$F$8),'TOTAL RECURSOS 2022'!$N:$N)</f>
        <v>0</v>
      </c>
      <c r="I37" s="22">
        <f>+SUMIF('TOTAL RECURSOS 2022'!$P:$P,CONCATENATE("M001",$A37,4,$F$8),'TOTAL RECURSOS 2022'!$N:$N)</f>
        <v>0</v>
      </c>
      <c r="J37" s="22">
        <f>+SUMIF('TOTAL RECURSOS 2022'!$P:$P,CONCATENATE("E006",$A37,4,$F$8),'TOTAL RECURSOS 2022'!$N:$N)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117410</v>
      </c>
      <c r="D38" s="22">
        <f>+SUMIF('TOTAL RECURSOS 2022'!$P:$P,CONCATENATE("O001",$A38,1,$F$8),'TOTAL RECURSOS 2022'!$N:$N)</f>
        <v>3418</v>
      </c>
      <c r="E38" s="22">
        <f>+SUMIF('TOTAL RECURSOS 2022'!$P:$P,CONCATENATE("M001",$A38,1,$F$8),'TOTAL RECURSOS 2022'!$N:$N)</f>
        <v>10668</v>
      </c>
      <c r="F38" s="22">
        <f>+SUMIF('TOTAL RECURSOS 2022'!$P:$P,CONCATENATE("E006",$A38,1,$F$8),'TOTAL RECURSOS 2022'!$N:$N)</f>
        <v>103324</v>
      </c>
      <c r="G38" s="22">
        <f>+SUMIF('TOTAL RECURSOS 2022'!$P:$P,CONCATENATE("K024",$A38,1,$G$8),'TOTAL RECURSOS 2022'!$N:$N)</f>
        <v>0</v>
      </c>
      <c r="H38" s="22">
        <f>+SUMIF('TOTAL RECURSOS 2022'!$P:$P,CONCATENATE("O001",$A38,4,$F$8),'TOTAL RECURSOS 2022'!$N:$N)</f>
        <v>0</v>
      </c>
      <c r="I38" s="22">
        <f>+SUMIF('TOTAL RECURSOS 2022'!$P:$P,CONCATENATE("M001",$A38,4,$F$8),'TOTAL RECURSOS 2022'!$N:$N)</f>
        <v>0</v>
      </c>
      <c r="J38" s="22">
        <f>+SUMIF('TOTAL RECURSOS 2022'!$P:$P,CONCATENATE("E006",$A38,4,$F$8),'TOTAL RECURSOS 2022'!$N:$N)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93911529</v>
      </c>
      <c r="D39" s="20">
        <f t="shared" ref="D39:J39" si="12">+D40+D43+D45</f>
        <v>3083667</v>
      </c>
      <c r="E39" s="20">
        <f t="shared" si="12"/>
        <v>6800373</v>
      </c>
      <c r="F39" s="20">
        <f t="shared" si="12"/>
        <v>81479129</v>
      </c>
      <c r="G39" s="20">
        <f t="shared" si="12"/>
        <v>0</v>
      </c>
      <c r="H39" s="20">
        <f t="shared" si="12"/>
        <v>33660</v>
      </c>
      <c r="I39" s="20">
        <f t="shared" si="12"/>
        <v>419247</v>
      </c>
      <c r="J39" s="20">
        <f t="shared" si="12"/>
        <v>2095453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91103441</v>
      </c>
      <c r="D40" s="22">
        <f t="shared" si="13"/>
        <v>2823939</v>
      </c>
      <c r="E40" s="22">
        <f t="shared" si="13"/>
        <v>6800373</v>
      </c>
      <c r="F40" s="22">
        <f t="shared" si="13"/>
        <v>81479129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87458321</v>
      </c>
      <c r="D41" s="22">
        <f>+SUMIF('TOTAL RECURSOS 2022'!$P:$P,CONCATENATE("O001",$A41,1,$F$8),'TOTAL RECURSOS 2022'!$N:$N)</f>
        <v>2683323</v>
      </c>
      <c r="E41" s="22">
        <f>+SUMIF('TOTAL RECURSOS 2022'!$P:$P,CONCATENATE("M001",$A41,1,$F$8),'TOTAL RECURSOS 2022'!$N:$N)</f>
        <v>6334717</v>
      </c>
      <c r="F41" s="22">
        <f>+SUMIF('TOTAL RECURSOS 2022'!$P:$P,CONCATENATE("E006",$A41,1,$F$8),'TOTAL RECURSOS 2022'!$N:$N)</f>
        <v>78440281</v>
      </c>
      <c r="G41" s="22">
        <f>+SUMIF('TOTAL RECURSOS 2022'!$P:$P,CONCATENATE("K024",$A41,1,$G$8),'TOTAL RECURSOS 2022'!$N:$N)</f>
        <v>0</v>
      </c>
      <c r="H41" s="22">
        <f>+SUMIF('TOTAL RECURSOS 2022'!$P:$P,CONCATENATE("O001",$A41,4,$F$8),'TOTAL RECURSOS 2022'!$N:$N)</f>
        <v>0</v>
      </c>
      <c r="I41" s="22">
        <f>+SUMIF('TOTAL RECURSOS 2022'!$P:$P,CONCATENATE("M001",$A41,4,$F$8),'TOTAL RECURSOS 2022'!$N:$N)</f>
        <v>0</v>
      </c>
      <c r="J41" s="22">
        <f>+SUMIF('TOTAL RECURSOS 2022'!$P:$P,CONCATENATE("E006",$A41,4,$F$8),'TOTAL RECURSOS 2022'!$N:$N)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3645120</v>
      </c>
      <c r="D42" s="22">
        <f>+SUMIF('TOTAL RECURSOS 2022'!$P:$P,CONCATENATE("O001",$A42,1,$F$8),'TOTAL RECURSOS 2022'!$N:$N)</f>
        <v>140616</v>
      </c>
      <c r="E42" s="22">
        <f>+SUMIF('TOTAL RECURSOS 2022'!$P:$P,CONCATENATE("M001",$A42,1,$F$8),'TOTAL RECURSOS 2022'!$N:$N)</f>
        <v>465656</v>
      </c>
      <c r="F42" s="22">
        <f>+SUMIF('TOTAL RECURSOS 2022'!$P:$P,CONCATENATE("E006",$A42,1,$F$8),'TOTAL RECURSOS 2022'!$N:$N)</f>
        <v>3038848</v>
      </c>
      <c r="G42" s="22">
        <f>+SUMIF('TOTAL RECURSOS 2022'!$P:$P,CONCATENATE("K024",$A42,1,$G$8),'TOTAL RECURSOS 2022'!$N:$N)</f>
        <v>0</v>
      </c>
      <c r="H42" s="22">
        <f>+SUMIF('TOTAL RECURSOS 2022'!$P:$P,CONCATENATE("O001",$A42,4,$F$8),'TOTAL RECURSOS 2022'!$N:$N)</f>
        <v>0</v>
      </c>
      <c r="I42" s="22">
        <f>+SUMIF('TOTAL RECURSOS 2022'!$P:$P,CONCATENATE("M001",$A42,4,$F$8),'TOTAL RECURSOS 2022'!$N:$N)</f>
        <v>0</v>
      </c>
      <c r="J42" s="22">
        <f>+SUMIF('TOTAL RECURSOS 2022'!$P:$P,CONCATENATE("E006",$A42,4,$F$8),'TOTAL RECURSOS 2022'!$N:$N)</f>
        <v>0</v>
      </c>
    </row>
    <row r="43" spans="1:10" ht="17.100000000000001" customHeight="1" x14ac:dyDescent="0.25">
      <c r="A43" s="27">
        <v>155</v>
      </c>
      <c r="B43" s="21" t="s">
        <v>493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493</v>
      </c>
      <c r="C44" s="22">
        <f>+SUM(D44:J44)</f>
        <v>1000000</v>
      </c>
      <c r="D44" s="22">
        <f>+SUMIF('TOTAL RECURSOS 2022'!$P:$P,CONCATENATE("O001",$A44,1,$F$8),'TOTAL RECURSOS 2022'!$N:$N)</f>
        <v>0</v>
      </c>
      <c r="E44" s="22">
        <f>+SUMIF('TOTAL RECURSOS 2022'!$P:$P,CONCATENATE("M001",$A44,1,$F$8),'TOTAL RECURSOS 2022'!$N:$N)</f>
        <v>0</v>
      </c>
      <c r="F44" s="22">
        <f>+SUMIF('TOTAL RECURSOS 2022'!$P:$P,CONCATENATE("E006",$A44,1,$F$8),'TOTAL RECURSOS 2022'!$N:$N)</f>
        <v>0</v>
      </c>
      <c r="G44" s="22">
        <f>+SUMIF('TOTAL RECURSOS 2022'!$P:$P,CONCATENATE("K024",$A44,1,$G$8),'TOTAL RECURSOS 2022'!$N:$N)</f>
        <v>0</v>
      </c>
      <c r="H44" s="22">
        <f>+SUMIF('TOTAL RECURSOS 2022'!$P:$P,CONCATENATE("O001",$A44,4,$F$8),'TOTAL RECURSOS 2022'!$N:$N)</f>
        <v>0</v>
      </c>
      <c r="I44" s="22">
        <f>+SUMIF('TOTAL RECURSOS 2022'!$P:$P,CONCATENATE("M001",$A44,4,$F$8),'TOTAL RECURSOS 2022'!$N:$N)</f>
        <v>250000</v>
      </c>
      <c r="J44" s="22">
        <f>+SUMIF('TOTAL RECURSOS 2022'!$P:$P,CONCATENATE("E006",$A44,4,$F$8),'TOTAL RECURSOS 2022'!$N:$N)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169247</v>
      </c>
      <c r="J45" s="22">
        <f t="shared" si="14"/>
        <v>1345453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2022'!$P:$P,CONCATENATE("O001",$A46,1,$F$8),'TOTAL RECURSOS 2022'!$N:$N)</f>
        <v>259728</v>
      </c>
      <c r="E46" s="22">
        <f>+SUMIF('TOTAL RECURSOS 2022'!$P:$P,CONCATENATE("M001",$A46,1,$F$8),'TOTAL RECURSOS 2022'!$N:$N)</f>
        <v>0</v>
      </c>
      <c r="F46" s="22">
        <f>+SUMIF('TOTAL RECURSOS 2022'!$P:$P,CONCATENATE("E006",$A46,1,$F$8),'TOTAL RECURSOS 2022'!$N:$N)</f>
        <v>0</v>
      </c>
      <c r="G46" s="22">
        <f>+SUMIF('TOTAL RECURSOS 2022'!$P:$P,CONCATENATE("K024",$A46,1,$G$8),'TOTAL RECURSOS 2022'!$N:$N)</f>
        <v>0</v>
      </c>
      <c r="H46" s="22">
        <f>+SUMIF('TOTAL RECURSOS 2022'!$P:$P,CONCATENATE("O001",$A46,4,$F$8),'TOTAL RECURSOS 2022'!$N:$N)</f>
        <v>33660</v>
      </c>
      <c r="I46" s="22">
        <f>+SUMIF('TOTAL RECURSOS 2022'!$P:$P,CONCATENATE("M001",$A46,4,$F$8),'TOTAL RECURSOS 2022'!$N:$N)</f>
        <v>169247</v>
      </c>
      <c r="J46" s="22">
        <f>+SUMIF('TOTAL RECURSOS 2022'!$P:$P,CONCATENATE("E006",$A46,4,$F$8),'TOTAL RECURSOS 2022'!$N:$N)</f>
        <v>1345453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2022'!$P:$P,CONCATENATE("O001",$A49,1,$F$8),'TOTAL RECURSOS 2022'!$N:$N)</f>
        <v>0</v>
      </c>
      <c r="E49" s="22">
        <f>+SUMIF('TOTAL RECURSOS 2022'!$P:$P,CONCATENATE("M001",$A49,1,$F$8),'TOTAL RECURSOS 2022'!$N:$N)</f>
        <v>0</v>
      </c>
      <c r="F49" s="22">
        <f>+SUMIF('TOTAL RECURSOS 2022'!$P:$P,CONCATENATE("E006",$A49,1,$F$8),'TOTAL RECURSOS 2022'!$N:$N)</f>
        <v>0</v>
      </c>
      <c r="G49" s="22">
        <f>+SUMIF('TOTAL RECURSOS 2022'!$P:$P,CONCATENATE("K024",$A49,1,$G$8),'TOTAL RECURSOS 2022'!$N:$N)</f>
        <v>0</v>
      </c>
      <c r="H49" s="22">
        <f>+SUMIF('TOTAL RECURSOS 2022'!$P:$P,CONCATENATE("O001",$A49,4,$F$8),'TOTAL RECURSOS 2022'!$N:$N)</f>
        <v>0</v>
      </c>
      <c r="I49" s="22">
        <f>+SUMIF('TOTAL RECURSOS 2022'!$P:$P,CONCATENATE("M001",$A49,4,$F$8),'TOTAL RECURSOS 2022'!$N:$N)</f>
        <v>0</v>
      </c>
      <c r="J49" s="22">
        <f>+SUMIF('TOTAL RECURSOS 2022'!$P:$P,CONCATENATE("E006",$A49,4,$F$8),'TOTAL RECURSOS 2022'!$N:$N)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2022'!$P:$P,CONCATENATE("O001",$A50,1,$F$8),'TOTAL RECURSOS 2022'!$N:$N)</f>
        <v>0</v>
      </c>
      <c r="E50" s="22">
        <f>+SUMIF('TOTAL RECURSOS 2022'!$P:$P,CONCATENATE("M001",$A50,1,$F$8),'TOTAL RECURSOS 2022'!$N:$N)</f>
        <v>0</v>
      </c>
      <c r="F50" s="22">
        <f>+SUMIF('TOTAL RECURSOS 2022'!$P:$P,CONCATENATE("E006",$A50,1,$F$8),'TOTAL RECURSOS 2022'!$N:$N)</f>
        <v>0</v>
      </c>
      <c r="G50" s="22">
        <f>+SUMIF('TOTAL RECURSOS 2022'!$P:$P,CONCATENATE("K024",$A50,1,$G$8),'TOTAL RECURSOS 2022'!$N:$N)</f>
        <v>0</v>
      </c>
      <c r="H50" s="22">
        <f>+SUMIF('TOTAL RECURSOS 2022'!$P:$P,CONCATENATE("O001",$A50,4,$F$8),'TOTAL RECURSOS 2022'!$N:$N)</f>
        <v>0</v>
      </c>
      <c r="I50" s="22">
        <f>+SUMIF('TOTAL RECURSOS 2022'!$P:$P,CONCATENATE("M001",$A50,4,$F$8),'TOTAL RECURSOS 2022'!$N:$N)</f>
        <v>0</v>
      </c>
      <c r="J50" s="22">
        <f>+SUMIF('TOTAL RECURSOS 2022'!$P:$P,CONCATENATE("E006",$A50,4,$F$8),'TOTAL RECURSOS 2022'!$N:$N)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2022'!$P:$P,CONCATENATE("O001",$A51,1,$F$8),'TOTAL RECURSOS 2022'!$N:$N)</f>
        <v>0</v>
      </c>
      <c r="E51" s="22">
        <f>+SUMIF('TOTAL RECURSOS 2022'!$P:$P,CONCATENATE("M001",$A51,1,$F$8),'TOTAL RECURSOS 2022'!$N:$N)</f>
        <v>0</v>
      </c>
      <c r="F51" s="22">
        <f>+SUMIF('TOTAL RECURSOS 2022'!$P:$P,CONCATENATE("E006",$A51,1,$F$8),'TOTAL RECURSOS 2022'!$N:$N)</f>
        <v>0</v>
      </c>
      <c r="G51" s="22">
        <f>+SUMIF('TOTAL RECURSOS 2022'!$P:$P,CONCATENATE("K024",$A51,1,$G$8),'TOTAL RECURSOS 2022'!$N:$N)</f>
        <v>0</v>
      </c>
      <c r="H51" s="22">
        <f>+SUMIF('TOTAL RECURSOS 2022'!$P:$P,CONCATENATE("O001",$A51,4,$F$8),'TOTAL RECURSOS 2022'!$N:$N)</f>
        <v>0</v>
      </c>
      <c r="I51" s="22">
        <f>+SUMIF('TOTAL RECURSOS 2022'!$P:$P,CONCATENATE("M001",$A51,4,$F$8),'TOTAL RECURSOS 2022'!$N:$N)</f>
        <v>0</v>
      </c>
      <c r="J51" s="22">
        <f>+SUMIF('TOTAL RECURSOS 2022'!$P:$P,CONCATENATE("E006",$A51,4,$F$8),'TOTAL RECURSOS 2022'!$N:$N)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2022'!$P:$P,CONCATENATE("O001",$A52,1,$F$8),'TOTAL RECURSOS 2022'!$N:$N)</f>
        <v>0</v>
      </c>
      <c r="E52" s="22">
        <f>+SUMIF('TOTAL RECURSOS 2022'!$P:$P,CONCATENATE("M001",$A52,1,$F$8),'TOTAL RECURSOS 2022'!$N:$N)</f>
        <v>0</v>
      </c>
      <c r="F52" s="22">
        <f>+SUMIF('TOTAL RECURSOS 2022'!$P:$P,CONCATENATE("E006",$A52,1,$F$8),'TOTAL RECURSOS 2022'!$N:$N)</f>
        <v>0</v>
      </c>
      <c r="G52" s="22">
        <f>+SUMIF('TOTAL RECURSOS 2022'!$P:$P,CONCATENATE("K024",$A52,1,$G$8),'TOTAL RECURSOS 2022'!$N:$N)</f>
        <v>0</v>
      </c>
      <c r="H52" s="22">
        <f>+SUMIF('TOTAL RECURSOS 2022'!$P:$P,CONCATENATE("O001",$A52,4,$F$8),'TOTAL RECURSOS 2022'!$N:$N)</f>
        <v>0</v>
      </c>
      <c r="I52" s="22">
        <f>+SUMIF('TOTAL RECURSOS 2022'!$P:$P,CONCATENATE("M001",$A52,4,$F$8),'TOTAL RECURSOS 2022'!$N:$N)</f>
        <v>0</v>
      </c>
      <c r="J52" s="22">
        <f>+SUMIF('TOTAL RECURSOS 2022'!$P:$P,CONCATENATE("E006",$A52,4,$F$8),'TOTAL RECURSOS 2022'!$N:$N)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2022'!$P:$P,CONCATENATE("O001",$A53,1,$F$8),'TOTAL RECURSOS 2022'!$N:$N)</f>
        <v>0</v>
      </c>
      <c r="E53" s="22">
        <f>+SUMIF('TOTAL RECURSOS 2022'!$P:$P,CONCATENATE("M001",$A53,1,$F$8),'TOTAL RECURSOS 2022'!$N:$N)</f>
        <v>0</v>
      </c>
      <c r="F53" s="22">
        <f>+SUMIF('TOTAL RECURSOS 2022'!$P:$P,CONCATENATE("E006",$A53,1,$F$8),'TOTAL RECURSOS 2022'!$N:$N)</f>
        <v>0</v>
      </c>
      <c r="G53" s="22">
        <f>+SUMIF('TOTAL RECURSOS 2022'!$P:$P,CONCATENATE("K024",$A53,1,$G$8),'TOTAL RECURSOS 2022'!$N:$N)</f>
        <v>0</v>
      </c>
      <c r="H53" s="22">
        <f>+SUMIF('TOTAL RECURSOS 2022'!$P:$P,CONCATENATE("O001",$A53,4,$F$8),'TOTAL RECURSOS 2022'!$N:$N)</f>
        <v>0</v>
      </c>
      <c r="I53" s="22">
        <f>+SUMIF('TOTAL RECURSOS 2022'!$P:$P,CONCATENATE("M001",$A53,4,$F$8),'TOTAL RECURSOS 2022'!$N:$N)</f>
        <v>0</v>
      </c>
      <c r="J53" s="22">
        <f>+SUMIF('TOTAL RECURSOS 2022'!$P:$P,CONCATENATE("E006",$A53,4,$F$8),'TOTAL RECURSOS 2022'!$N:$N)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2022'!$P:$P,CONCATENATE("O001",$A54,1,$F$8),'TOTAL RECURSOS 2022'!$N:$N)</f>
        <v>0</v>
      </c>
      <c r="E54" s="22">
        <f>+SUMIF('TOTAL RECURSOS 2022'!$P:$P,CONCATENATE("M001",$A54,1,$F$8),'TOTAL RECURSOS 2022'!$N:$N)</f>
        <v>0</v>
      </c>
      <c r="F54" s="22">
        <f>+SUMIF('TOTAL RECURSOS 2022'!$P:$P,CONCATENATE("E006",$A54,1,$F$8),'TOTAL RECURSOS 2022'!$N:$N)</f>
        <v>0</v>
      </c>
      <c r="G54" s="22">
        <f>+SUMIF('TOTAL RECURSOS 2022'!$P:$P,CONCATENATE("K024",$A54,1,$G$8),'TOTAL RECURSOS 2022'!$N:$N)</f>
        <v>0</v>
      </c>
      <c r="H54" s="22">
        <f>+SUMIF('TOTAL RECURSOS 2022'!$P:$P,CONCATENATE("O001",$A54,4,$F$8),'TOTAL RECURSOS 2022'!$N:$N)</f>
        <v>0</v>
      </c>
      <c r="I54" s="22">
        <f>+SUMIF('TOTAL RECURSOS 2022'!$P:$P,CONCATENATE("M001",$A54,4,$F$8),'TOTAL RECURSOS 2022'!$N:$N)</f>
        <v>0</v>
      </c>
      <c r="J54" s="22">
        <f>+SUMIF('TOTAL RECURSOS 2022'!$P:$P,CONCATENATE("E006",$A54,4,$F$8),'TOTAL RECURSOS 2022'!$N:$N)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2022'!$P:$P,CONCATENATE("O001",$A55,1,$F$8),'TOTAL RECURSOS 2022'!$N:$N)</f>
        <v>0</v>
      </c>
      <c r="E55" s="22">
        <f>+SUMIF('TOTAL RECURSOS 2022'!$P:$P,CONCATENATE("M001",$A55,1,$F$8),'TOTAL RECURSOS 2022'!$N:$N)</f>
        <v>0</v>
      </c>
      <c r="F55" s="22">
        <f>+SUMIF('TOTAL RECURSOS 2022'!$P:$P,CONCATENATE("E006",$A55,1,$F$8),'TOTAL RECURSOS 2022'!$N:$N)</f>
        <v>0</v>
      </c>
      <c r="G55" s="22">
        <f>+SUMIF('TOTAL RECURSOS 2022'!$P:$P,CONCATENATE("K024",$A55,1,$G$8),'TOTAL RECURSOS 2022'!$N:$N)</f>
        <v>0</v>
      </c>
      <c r="H55" s="22">
        <f>+SUMIF('TOTAL RECURSOS 2022'!$P:$P,CONCATENATE("O001",$A55,4,$F$8),'TOTAL RECURSOS 2022'!$N:$N)</f>
        <v>0</v>
      </c>
      <c r="I55" s="22">
        <f>+SUMIF('TOTAL RECURSOS 2022'!$P:$P,CONCATENATE("M001",$A55,4,$F$8),'TOTAL RECURSOS 2022'!$N:$N)</f>
        <v>0</v>
      </c>
      <c r="J55" s="22">
        <f>+SUMIF('TOTAL RECURSOS 2022'!$P:$P,CONCATENATE("E006",$A55,4,$F$8),'TOTAL RECURSOS 2022'!$N:$N)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2022'!$P:$P,CONCATENATE("O001",$A56,1,$F$8),'TOTAL RECURSOS 2022'!$N:$N)</f>
        <v>0</v>
      </c>
      <c r="E56" s="22">
        <f>+SUMIF('TOTAL RECURSOS 2022'!$P:$P,CONCATENATE("M001",$A56,1,$F$8),'TOTAL RECURSOS 2022'!$N:$N)</f>
        <v>0</v>
      </c>
      <c r="F56" s="22">
        <f>+SUMIF('TOTAL RECURSOS 2022'!$P:$P,CONCATENATE("E006",$A56,1,$F$8),'TOTAL RECURSOS 2022'!$N:$N)</f>
        <v>0</v>
      </c>
      <c r="G56" s="22">
        <f>+SUMIF('TOTAL RECURSOS 2022'!$P:$P,CONCATENATE("K024",$A56,1,$G$8),'TOTAL RECURSOS 2022'!$N:$N)</f>
        <v>0</v>
      </c>
      <c r="H56" s="22">
        <f>+SUMIF('TOTAL RECURSOS 2022'!$P:$P,CONCATENATE("O001",$A56,4,$F$8),'TOTAL RECURSOS 2022'!$N:$N)</f>
        <v>0</v>
      </c>
      <c r="I56" s="22">
        <f>+SUMIF('TOTAL RECURSOS 2022'!$P:$P,CONCATENATE("M001",$A56,4,$F$8),'TOTAL RECURSOS 2022'!$N:$N)</f>
        <v>0</v>
      </c>
      <c r="J56" s="22">
        <f>+SUMIF('TOTAL RECURSOS 2022'!$P:$P,CONCATENATE("E006",$A56,4,$F$8),'TOTAL RECURSOS 2022'!$N:$N)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+C58+C72+C79++C98+C109+C114+C125</f>
        <v>21013300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0</v>
      </c>
      <c r="I57" s="18">
        <f t="shared" si="18"/>
        <v>52180</v>
      </c>
      <c r="J57" s="18">
        <f t="shared" si="18"/>
        <v>20961120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>+C59+C61+C63+C65+C68+C70</f>
        <v>1383300</v>
      </c>
      <c r="D58" s="20">
        <f>+D59+D61+D63+D65+D68+D70</f>
        <v>0</v>
      </c>
      <c r="E58" s="20">
        <f>+E59+E61+E63+E65+E68+E70</f>
        <v>0</v>
      </c>
      <c r="F58" s="20">
        <f>+F59+F61+F63+F65+F68+F70</f>
        <v>0</v>
      </c>
      <c r="G58" s="20">
        <f t="shared" ref="G58" si="19">+G59+G61+G63+G65+G70</f>
        <v>0</v>
      </c>
      <c r="H58" s="20">
        <f>+H59+H61+H63+H65+H68+H70</f>
        <v>0</v>
      </c>
      <c r="I58" s="20">
        <f>+I59+I61+I63+I65+I68+I70</f>
        <v>9740</v>
      </c>
      <c r="J58" s="20">
        <f>+J59+J61+J63+J65+J68+J70</f>
        <v>1373560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370000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0</v>
      </c>
      <c r="J59" s="22">
        <f t="shared" si="20"/>
        <v>370000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370000</v>
      </c>
      <c r="D60" s="22">
        <f>+SUMIF('TOTAL RECURSOS 2022'!$P:$P,CONCATENATE("O001",$A60,1,$F$8),'TOTAL RECURSOS 2022'!$N:$N)</f>
        <v>0</v>
      </c>
      <c r="E60" s="22">
        <f>+SUMIF('TOTAL RECURSOS 2022'!$P:$P,CONCATENATE("M001",$A60,1,$F$8),'TOTAL RECURSOS 2022'!$N:$N)</f>
        <v>0</v>
      </c>
      <c r="F60" s="22">
        <f>+SUMIF('TOTAL RECURSOS 2022'!$P:$P,CONCATENATE("E006",$A60,1,$F$8),'TOTAL RECURSOS 2022'!$N:$N)</f>
        <v>0</v>
      </c>
      <c r="G60" s="22">
        <f>+SUMIF('TOTAL RECURSOS 2022'!$P:$P,CONCATENATE("K024",$A60,1,$G$8),'TOTAL RECURSOS 2022'!$N:$N)</f>
        <v>0</v>
      </c>
      <c r="H60" s="22">
        <f>+SUMIF('TOTAL RECURSOS 2022'!$P:$P,CONCATENATE("O001",$A60,4,$F$8),'TOTAL RECURSOS 2022'!$N:$N)</f>
        <v>0</v>
      </c>
      <c r="I60" s="22">
        <f>+SUMIF('TOTAL RECURSOS 2022'!$P:$P,CONCATENATE("M001",$A60,4,$F$8),'TOTAL RECURSOS 2022'!$N:$N)</f>
        <v>0</v>
      </c>
      <c r="J60" s="22">
        <f>+SUMIF('TOTAL RECURSOS 2022'!$P:$P,CONCATENATE("E006",$A60,4,$F$8),'TOTAL RECURSOS 2022'!$N:$N)</f>
        <v>370000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153300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3300</v>
      </c>
      <c r="J61" s="22">
        <f t="shared" si="21"/>
        <v>150000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153300</v>
      </c>
      <c r="D62" s="22">
        <f>+SUMIF('TOTAL RECURSOS 2022'!$P:$P,CONCATENATE("O001",$A62,1,$F$8),'TOTAL RECURSOS 2022'!$N:$N)</f>
        <v>0</v>
      </c>
      <c r="E62" s="22">
        <f>+SUMIF('TOTAL RECURSOS 2022'!$P:$P,CONCATENATE("M001",$A62,1,$F$8),'TOTAL RECURSOS 2022'!$N:$N)</f>
        <v>0</v>
      </c>
      <c r="F62" s="22">
        <f>+SUMIF('TOTAL RECURSOS 2022'!$P:$P,CONCATENATE("E006",$A62,1,$F$8),'TOTAL RECURSOS 2022'!$N:$N)</f>
        <v>0</v>
      </c>
      <c r="G62" s="22">
        <f>+SUMIF('TOTAL RECURSOS 2022'!$P:$P,CONCATENATE("K024",$A62,1,$G$8),'TOTAL RECURSOS 2022'!$N:$N)</f>
        <v>0</v>
      </c>
      <c r="H62" s="22">
        <f>+SUMIF('TOTAL RECURSOS 2022'!$P:$P,CONCATENATE("O001",$A62,4,$F$8),'TOTAL RECURSOS 2022'!$N:$N)</f>
        <v>0</v>
      </c>
      <c r="I62" s="22">
        <f>+SUMIF('TOTAL RECURSOS 2022'!$P:$P,CONCATENATE("M001",$A62,4,$F$8),'TOTAL RECURSOS 2022'!$N:$N)</f>
        <v>3300</v>
      </c>
      <c r="J62" s="22">
        <f>+SUMIF('TOTAL RECURSOS 2022'!$P:$P,CONCATENATE("E006",$A62,4,$F$8),'TOTAL RECURSOS 2022'!$N:$N)</f>
        <v>150000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30000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0</v>
      </c>
      <c r="J63" s="22">
        <f t="shared" si="22"/>
        <v>30000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30000</v>
      </c>
      <c r="D64" s="22">
        <f>+SUMIF('TOTAL RECURSOS 2022'!$P:$P,CONCATENATE("O001",$A64,1,$F$8),'TOTAL RECURSOS 2022'!$N:$N)</f>
        <v>0</v>
      </c>
      <c r="E64" s="22">
        <f>+SUMIF('TOTAL RECURSOS 2022'!$P:$P,CONCATENATE("M001",$A64,1,$F$8),'TOTAL RECURSOS 2022'!$N:$N)</f>
        <v>0</v>
      </c>
      <c r="F64" s="22">
        <f>+SUMIF('TOTAL RECURSOS 2022'!$P:$P,CONCATENATE("E006",$A64,1,$F$8),'TOTAL RECURSOS 2022'!$N:$N)</f>
        <v>0</v>
      </c>
      <c r="G64" s="22">
        <f>+SUMIF('TOTAL RECURSOS 2022'!$P:$P,CONCATENATE("K024",$A64,1,$G$8),'TOTAL RECURSOS 2022'!$N:$N)</f>
        <v>0</v>
      </c>
      <c r="H64" s="22">
        <f>+SUMIF('TOTAL RECURSOS 2022'!$P:$P,CONCATENATE("O001",$A64,4,$F$8),'TOTAL RECURSOS 2022'!$N:$N)</f>
        <v>0</v>
      </c>
      <c r="I64" s="22">
        <f>+SUMIF('TOTAL RECURSOS 2022'!$P:$P,CONCATENATE("M001",$A64,4,$F$8),'TOTAL RECURSOS 2022'!$N:$N)</f>
        <v>0</v>
      </c>
      <c r="J64" s="22">
        <f>+SUMIF('TOTAL RECURSOS 2022'!$P:$P,CONCATENATE("E006",$A64,4,$F$8),'TOTAL RECURSOS 2022'!$N:$N)</f>
        <v>30000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745000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2890</v>
      </c>
      <c r="J65" s="22">
        <f t="shared" si="23"/>
        <v>742110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45000</v>
      </c>
      <c r="D66" s="22">
        <f>+SUMIF('TOTAL RECURSOS 2022'!$P:$P,CONCATENATE("O001",$A66,1,$F$8),'TOTAL RECURSOS 2022'!$N:$N)</f>
        <v>0</v>
      </c>
      <c r="E66" s="22">
        <f>+SUMIF('TOTAL RECURSOS 2022'!$P:$P,CONCATENATE("M001",$A66,1,$F$8),'TOTAL RECURSOS 2022'!$N:$N)</f>
        <v>0</v>
      </c>
      <c r="F66" s="22">
        <f>+SUMIF('TOTAL RECURSOS 2022'!$P:$P,CONCATENATE("E006",$A66,1,$F$8),'TOTAL RECURSOS 2022'!$N:$N)</f>
        <v>0</v>
      </c>
      <c r="G66" s="22">
        <f>+SUMIF('TOTAL RECURSOS 2022'!$P:$P,CONCATENATE("K024",$A66,1,$G$8),'TOTAL RECURSOS 2022'!$N:$N)</f>
        <v>0</v>
      </c>
      <c r="H66" s="22">
        <f>+SUMIF('TOTAL RECURSOS 2022'!$P:$P,CONCATENATE("O001",$A66,4,$F$8),'TOTAL RECURSOS 2022'!$N:$N)</f>
        <v>0</v>
      </c>
      <c r="I66" s="22">
        <f>+SUMIF('TOTAL RECURSOS 2022'!$P:$P,CONCATENATE("M001",$A66,4,$F$8),'TOTAL RECURSOS 2022'!$N:$N)</f>
        <v>2890</v>
      </c>
      <c r="J66" s="22">
        <f>+SUMIF('TOTAL RECURSOS 2022'!$P:$P,CONCATENATE("E006",$A66,4,$F$8),'TOTAL RECURSOS 2022'!$N:$N)</f>
        <v>42110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700000</v>
      </c>
      <c r="D67" s="22">
        <f>+SUMIF('TOTAL RECURSOS 2022'!$P:$P,CONCATENATE("O001",$A67,1,$F$8),'TOTAL RECURSOS 2022'!$N:$N)</f>
        <v>0</v>
      </c>
      <c r="E67" s="22">
        <f>+SUMIF('TOTAL RECURSOS 2022'!$P:$P,CONCATENATE("M001",$A67,1,$F$8),'TOTAL RECURSOS 2022'!$N:$N)</f>
        <v>0</v>
      </c>
      <c r="F67" s="22">
        <f>+SUMIF('TOTAL RECURSOS 2022'!$P:$P,CONCATENATE("E006",$A67,1,$F$8),'TOTAL RECURSOS 2022'!$N:$N)</f>
        <v>0</v>
      </c>
      <c r="G67" s="22">
        <f>+SUMIF('TOTAL RECURSOS 2022'!$P:$P,CONCATENATE("K024",$A67,1,$G$8),'TOTAL RECURSOS 2022'!$N:$N)</f>
        <v>0</v>
      </c>
      <c r="H67" s="22">
        <f>+SUMIF('TOTAL RECURSOS 2022'!$P:$P,CONCATENATE("O001",$A67,4,$F$8),'TOTAL RECURSOS 2022'!$N:$N)</f>
        <v>0</v>
      </c>
      <c r="I67" s="22">
        <f>+SUMIF('TOTAL RECURSOS 2022'!$P:$P,CONCATENATE("M001",$A67,4,$F$8),'TOTAL RECURSOS 2022'!$N:$N)</f>
        <v>0</v>
      </c>
      <c r="J67" s="22">
        <f>+SUMIF('TOTAL RECURSOS 2022'!$P:$P,CONCATENATE("E006",$A67,4,$F$8),'TOTAL RECURSOS 2022'!$N:$N)</f>
        <v>700000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70" si="24">+C69</f>
        <v>75000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3550</v>
      </c>
      <c r="J68" s="22">
        <f t="shared" si="24"/>
        <v>71450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75000</v>
      </c>
      <c r="D69" s="22">
        <f>+SUMIF('TOTAL RECURSOS 2022'!$P:$P,CONCATENATE("O001",$A69,1,$F$8),'TOTAL RECURSOS 2022'!$N:$N)</f>
        <v>0</v>
      </c>
      <c r="E69" s="22">
        <f>+SUMIF('TOTAL RECURSOS 2022'!$P:$P,CONCATENATE("M001",$A69,1,$F$8),'TOTAL RECURSOS 2022'!$N:$N)</f>
        <v>0</v>
      </c>
      <c r="F69" s="22">
        <f>+SUMIF('TOTAL RECURSOS 2022'!$P:$P,CONCATENATE("E006",$A69,1,$F$8),'TOTAL RECURSOS 2022'!$N:$N)</f>
        <v>0</v>
      </c>
      <c r="G69" s="22">
        <f>+SUMIF('TOTAL RECURSOS 2022'!$P:$P,CONCATENATE("K024",$A69,1,$G$8),'TOTAL RECURSOS 2022'!$N:$N)</f>
        <v>0</v>
      </c>
      <c r="H69" s="22">
        <f>+SUMIF('TOTAL RECURSOS 2022'!$P:$P,CONCATENATE("O001",$A69,4,$F$8),'TOTAL RECURSOS 2022'!$N:$N)</f>
        <v>0</v>
      </c>
      <c r="I69" s="22">
        <f>+SUMIF('TOTAL RECURSOS 2022'!$P:$P,CONCATENATE("M001",$A69,4,$F$8),'TOTAL RECURSOS 2022'!$N:$N)</f>
        <v>3550</v>
      </c>
      <c r="J69" s="22">
        <f>+SUMIF('TOTAL RECURSOS 2022'!$P:$P,CONCATENATE("E006",$A69,4,$F$8),'TOTAL RECURSOS 2022'!$N:$N)</f>
        <v>71450</v>
      </c>
    </row>
    <row r="70" spans="1:10" ht="17.100000000000001" customHeight="1" x14ac:dyDescent="0.25">
      <c r="A70" s="27">
        <v>217</v>
      </c>
      <c r="B70" s="114" t="s">
        <v>509</v>
      </c>
      <c r="C70" s="22">
        <f t="shared" si="24"/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10000</v>
      </c>
    </row>
    <row r="71" spans="1:10" ht="17.100000000000001" customHeight="1" x14ac:dyDescent="0.25">
      <c r="A71" s="28">
        <v>21701</v>
      </c>
      <c r="B71" s="21" t="s">
        <v>510</v>
      </c>
      <c r="C71" s="22">
        <f>+SUM(D71:J71)</f>
        <v>10000</v>
      </c>
      <c r="D71" s="22">
        <f>+SUMIF('TOTAL RECURSOS 2022'!$P:$P,CONCATENATE("O001",$A71,1,$F$8),'TOTAL RECURSOS 2022'!$N:$N)</f>
        <v>0</v>
      </c>
      <c r="E71" s="22">
        <f>+SUMIF('TOTAL RECURSOS 2022'!$P:$P,CONCATENATE("M001",$A71,1,$F$8),'TOTAL RECURSOS 2022'!$N:$N)</f>
        <v>0</v>
      </c>
      <c r="F71" s="22">
        <f>+SUMIF('TOTAL RECURSOS 2022'!$P:$P,CONCATENATE("E006",$A71,1,$F$8),'TOTAL RECURSOS 2022'!$N:$N)</f>
        <v>0</v>
      </c>
      <c r="G71" s="22">
        <f>+SUMIF('TOTAL RECURSOS 2022'!$P:$P,CONCATENATE("K024",$A71,1,$G$8),'TOTAL RECURSOS 2022'!$N:$N)</f>
        <v>0</v>
      </c>
      <c r="H71" s="22">
        <f>+SUMIF('TOTAL RECURSOS 2022'!$P:$P,CONCATENATE("O001",$A71,4,$F$8),'TOTAL RECURSOS 2022'!$N:$N)</f>
        <v>0</v>
      </c>
      <c r="I71" s="22">
        <f>+SUMIF('TOTAL RECURSOS 2022'!$P:$P,CONCATENATE("M001",$A71,4,$F$8),'TOTAL RECURSOS 2022'!$N:$N)</f>
        <v>0</v>
      </c>
      <c r="J71" s="22">
        <f>+SUMIF('TOTAL RECURSOS 2022'!$P:$P,CONCATENATE("E006",$A71,4,$F$8),'TOTAL RECURSOS 2022'!$N:$N)</f>
        <v>10000</v>
      </c>
    </row>
    <row r="72" spans="1:10" s="9" customFormat="1" ht="17.100000000000001" customHeight="1" x14ac:dyDescent="0.2">
      <c r="A72" s="26">
        <v>2200</v>
      </c>
      <c r="B72" s="19" t="s">
        <v>248</v>
      </c>
      <c r="C72" s="20">
        <f t="shared" ref="C72:J72" si="25">+C73+C77</f>
        <v>820000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820000</v>
      </c>
    </row>
    <row r="73" spans="1:10" ht="17.100000000000001" customHeight="1" x14ac:dyDescent="0.25">
      <c r="A73" s="27" t="s">
        <v>133</v>
      </c>
      <c r="B73" s="21" t="s">
        <v>249</v>
      </c>
      <c r="C73" s="22">
        <f>+C74+C75+C76</f>
        <v>790000</v>
      </c>
      <c r="D73" s="22">
        <f t="shared" ref="D73:J73" si="26">+D74+D75+D76</f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790000</v>
      </c>
    </row>
    <row r="74" spans="1:10" ht="17.100000000000001" customHeight="1" x14ac:dyDescent="0.25">
      <c r="A74" s="28">
        <v>22103</v>
      </c>
      <c r="B74" s="29" t="s">
        <v>470</v>
      </c>
      <c r="C74" s="22">
        <f>+SUM(D74:J74)</f>
        <v>0</v>
      </c>
      <c r="D74" s="22">
        <f>+SUMIF('TOTAL RECURSOS 2022'!$P:$P,CONCATENATE("O001",$A74,1,$F$8),'TOTAL RECURSOS 2022'!$N:$N)</f>
        <v>0</v>
      </c>
      <c r="E74" s="22">
        <f>+SUMIF('TOTAL RECURSOS 2022'!$P:$P,CONCATENATE("M001",$A74,1,$F$8),'TOTAL RECURSOS 2022'!$N:$N)</f>
        <v>0</v>
      </c>
      <c r="F74" s="22">
        <f>+SUMIF('TOTAL RECURSOS 2022'!$P:$P,CONCATENATE("E006",$A74,1,$F$8),'TOTAL RECURSOS 2022'!$N:$N)</f>
        <v>0</v>
      </c>
      <c r="G74" s="22">
        <f>+SUMIF('TOTAL RECURSOS 2022'!$P:$P,CONCATENATE("K024",$A74,1,$G$8),'TOTAL RECURSOS 2022'!$N:$N)</f>
        <v>0</v>
      </c>
      <c r="H74" s="22">
        <f>+SUMIF('TOTAL RECURSOS 2022'!$P:$P,CONCATENATE("O001",$A74,4,$F$8),'TOTAL RECURSOS 2022'!$N:$N)</f>
        <v>0</v>
      </c>
      <c r="I74" s="22">
        <f>+SUMIF('TOTAL RECURSOS 2022'!$P:$P,CONCATENATE("M001",$A74,4,$F$8),'TOTAL RECURSOS 2022'!$N:$N)</f>
        <v>0</v>
      </c>
      <c r="J74" s="22">
        <f>+SUMIF('TOTAL RECURSOS 2022'!$P:$P,CONCATENATE("E006",$A74,4,$F$8),'TOTAL RECURSOS 2022'!$N:$N)</f>
        <v>0</v>
      </c>
    </row>
    <row r="75" spans="1:10" ht="17.100000000000001" customHeight="1" x14ac:dyDescent="0.25">
      <c r="A75" s="28" t="s">
        <v>16</v>
      </c>
      <c r="B75" s="29" t="s">
        <v>250</v>
      </c>
      <c r="C75" s="22">
        <f>+SUM(D75:J75)</f>
        <v>250000</v>
      </c>
      <c r="D75" s="22">
        <f>+SUMIF('TOTAL RECURSOS 2022'!$P:$P,CONCATENATE("O001",$A75,1,$F$8),'TOTAL RECURSOS 2022'!$N:$N)</f>
        <v>0</v>
      </c>
      <c r="E75" s="22">
        <f>+SUMIF('TOTAL RECURSOS 2022'!$P:$P,CONCATENATE("M001",$A75,1,$F$8),'TOTAL RECURSOS 2022'!$N:$N)</f>
        <v>0</v>
      </c>
      <c r="F75" s="22">
        <f>+SUMIF('TOTAL RECURSOS 2022'!$P:$P,CONCATENATE("E006",$A75,1,$F$8),'TOTAL RECURSOS 2022'!$N:$N)</f>
        <v>0</v>
      </c>
      <c r="G75" s="22">
        <f>+SUMIF('TOTAL RECURSOS 2022'!$P:$P,CONCATENATE("K024",$A75,1,$G$8),'TOTAL RECURSOS 2022'!$N:$N)</f>
        <v>0</v>
      </c>
      <c r="H75" s="22">
        <f>+SUMIF('TOTAL RECURSOS 2022'!$P:$P,CONCATENATE("O001",$A75,4,$F$8),'TOTAL RECURSOS 2022'!$N:$N)</f>
        <v>0</v>
      </c>
      <c r="I75" s="22">
        <f>+SUMIF('TOTAL RECURSOS 2022'!$P:$P,CONCATENATE("M001",$A75,4,$F$8),'TOTAL RECURSOS 2022'!$N:$N)</f>
        <v>0</v>
      </c>
      <c r="J75" s="22">
        <f>+SUMIF('TOTAL RECURSOS 2022'!$P:$P,CONCATENATE("E006",$A75,4,$F$8),'TOTAL RECURSOS 2022'!$N:$N)</f>
        <v>250000</v>
      </c>
    </row>
    <row r="76" spans="1:10" ht="17.100000000000001" customHeight="1" x14ac:dyDescent="0.25">
      <c r="A76" s="28" t="s">
        <v>63</v>
      </c>
      <c r="B76" s="21" t="s">
        <v>251</v>
      </c>
      <c r="C76" s="22">
        <f>+SUM(D76:J76)</f>
        <v>540000</v>
      </c>
      <c r="D76" s="22">
        <f>+SUMIF('TOTAL RECURSOS 2022'!$P:$P,CONCATENATE("O001",$A76,1,$F$8),'TOTAL RECURSOS 2022'!$N:$N)</f>
        <v>0</v>
      </c>
      <c r="E76" s="22">
        <f>+SUMIF('TOTAL RECURSOS 2022'!$P:$P,CONCATENATE("M001",$A76,1,$F$8),'TOTAL RECURSOS 2022'!$N:$N)</f>
        <v>0</v>
      </c>
      <c r="F76" s="22">
        <f>+SUMIF('TOTAL RECURSOS 2022'!$P:$P,CONCATENATE("E006",$A76,1,$F$8),'TOTAL RECURSOS 2022'!$N:$N)</f>
        <v>0</v>
      </c>
      <c r="G76" s="22">
        <f>+SUMIF('TOTAL RECURSOS 2022'!$P:$P,CONCATENATE("K024",$A76,1,$G$8),'TOTAL RECURSOS 2022'!$N:$N)</f>
        <v>0</v>
      </c>
      <c r="H76" s="22">
        <f>+SUMIF('TOTAL RECURSOS 2022'!$P:$P,CONCATENATE("O001",$A76,4,$F$8),'TOTAL RECURSOS 2022'!$N:$N)</f>
        <v>0</v>
      </c>
      <c r="I76" s="22">
        <f>+SUMIF('TOTAL RECURSOS 2022'!$P:$P,CONCATENATE("M001",$A76,4,$F$8),'TOTAL RECURSOS 2022'!$N:$N)</f>
        <v>0</v>
      </c>
      <c r="J76" s="22">
        <f>+SUMIF('TOTAL RECURSOS 2022'!$P:$P,CONCATENATE("E006",$A76,4,$F$8),'TOTAL RECURSOS 2022'!$N:$N)</f>
        <v>540000</v>
      </c>
    </row>
    <row r="77" spans="1:10" ht="17.100000000000001" customHeight="1" x14ac:dyDescent="0.25">
      <c r="A77" s="27" t="s">
        <v>134</v>
      </c>
      <c r="B77" s="21" t="s">
        <v>252</v>
      </c>
      <c r="C77" s="22">
        <f t="shared" ref="C77:J77" si="27">+C78</f>
        <v>30000</v>
      </c>
      <c r="D77" s="22">
        <f t="shared" si="27"/>
        <v>0</v>
      </c>
      <c r="E77" s="22">
        <f t="shared" si="27"/>
        <v>0</v>
      </c>
      <c r="F77" s="22">
        <f t="shared" si="27"/>
        <v>0</v>
      </c>
      <c r="G77" s="22">
        <f t="shared" si="27"/>
        <v>0</v>
      </c>
      <c r="H77" s="22">
        <f t="shared" si="27"/>
        <v>0</v>
      </c>
      <c r="I77" s="22">
        <f t="shared" si="27"/>
        <v>0</v>
      </c>
      <c r="J77" s="22">
        <f t="shared" si="27"/>
        <v>30000</v>
      </c>
    </row>
    <row r="78" spans="1:10" ht="17.100000000000001" customHeight="1" x14ac:dyDescent="0.25">
      <c r="A78" s="28" t="s">
        <v>75</v>
      </c>
      <c r="B78" s="21" t="s">
        <v>252</v>
      </c>
      <c r="C78" s="22">
        <f>+SUM(D78:J78)</f>
        <v>30000</v>
      </c>
      <c r="D78" s="22">
        <f>+SUMIF('TOTAL RECURSOS 2022'!$P:$P,CONCATENATE("O001",$A78,1,$F$8),'TOTAL RECURSOS 2022'!$N:$N)</f>
        <v>0</v>
      </c>
      <c r="E78" s="22">
        <f>+SUMIF('TOTAL RECURSOS 2022'!$P:$P,CONCATENATE("M001",$A78,1,$F$8),'TOTAL RECURSOS 2022'!$N:$N)</f>
        <v>0</v>
      </c>
      <c r="F78" s="22">
        <f>+SUMIF('TOTAL RECURSOS 2022'!$P:$P,CONCATENATE("E006",$A78,1,$F$8),'TOTAL RECURSOS 2022'!$N:$N)</f>
        <v>0</v>
      </c>
      <c r="G78" s="22">
        <f>+SUMIF('TOTAL RECURSOS 2022'!$P:$P,CONCATENATE("K024",$A78,1,$G$8),'TOTAL RECURSOS 2022'!$N:$N)</f>
        <v>0</v>
      </c>
      <c r="H78" s="22">
        <f>+SUMIF('TOTAL RECURSOS 2022'!$P:$P,CONCATENATE("O001",$A78,4,$F$8),'TOTAL RECURSOS 2022'!$N:$N)</f>
        <v>0</v>
      </c>
      <c r="I78" s="22">
        <f>+SUMIF('TOTAL RECURSOS 2022'!$P:$P,CONCATENATE("M001",$A78,4,$F$8),'TOTAL RECURSOS 2022'!$N:$N)</f>
        <v>0</v>
      </c>
      <c r="J78" s="22">
        <f>+SUMIF('TOTAL RECURSOS 2022'!$P:$P,CONCATENATE("E006",$A78,4,$F$8),'TOTAL RECURSOS 2022'!$N:$N)</f>
        <v>30000</v>
      </c>
    </row>
    <row r="79" spans="1:10" s="9" customFormat="1" ht="17.100000000000001" customHeight="1" x14ac:dyDescent="0.2">
      <c r="A79" s="26">
        <v>2400</v>
      </c>
      <c r="B79" s="19" t="s">
        <v>253</v>
      </c>
      <c r="C79" s="20">
        <f t="shared" ref="C79:J79" si="28">+C80+C82+C84+C86+C88+C90+C92+C94+C96</f>
        <v>6578000</v>
      </c>
      <c r="D79" s="20">
        <f t="shared" si="28"/>
        <v>0</v>
      </c>
      <c r="E79" s="20">
        <f t="shared" si="28"/>
        <v>0</v>
      </c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1204</v>
      </c>
      <c r="J79" s="20">
        <f t="shared" si="28"/>
        <v>6576796</v>
      </c>
    </row>
    <row r="80" spans="1:10" ht="17.100000000000001" customHeight="1" x14ac:dyDescent="0.25">
      <c r="A80" s="27" t="s">
        <v>135</v>
      </c>
      <c r="B80" s="21" t="s">
        <v>254</v>
      </c>
      <c r="C80" s="22">
        <f t="shared" ref="C80:J80" si="29">+C81</f>
        <v>15000</v>
      </c>
      <c r="D80" s="22">
        <f t="shared" si="29"/>
        <v>0</v>
      </c>
      <c r="E80" s="22">
        <f t="shared" si="29"/>
        <v>0</v>
      </c>
      <c r="F80" s="22">
        <f t="shared" si="29"/>
        <v>0</v>
      </c>
      <c r="G80" s="22">
        <f t="shared" si="29"/>
        <v>0</v>
      </c>
      <c r="H80" s="22">
        <f t="shared" si="29"/>
        <v>0</v>
      </c>
      <c r="I80" s="22">
        <f t="shared" si="29"/>
        <v>0</v>
      </c>
      <c r="J80" s="22">
        <f t="shared" si="29"/>
        <v>15000</v>
      </c>
    </row>
    <row r="81" spans="1:10" ht="17.100000000000001" customHeight="1" x14ac:dyDescent="0.25">
      <c r="A81" s="28" t="s">
        <v>76</v>
      </c>
      <c r="B81" s="21" t="s">
        <v>254</v>
      </c>
      <c r="C81" s="22">
        <f>+SUM(D81:J81)</f>
        <v>15000</v>
      </c>
      <c r="D81" s="22">
        <f>+SUMIF('TOTAL RECURSOS 2022'!$P:$P,CONCATENATE("O001",$A81,1,$F$8),'TOTAL RECURSOS 2022'!$N:$N)</f>
        <v>0</v>
      </c>
      <c r="E81" s="22">
        <f>+SUMIF('TOTAL RECURSOS 2022'!$P:$P,CONCATENATE("M001",$A81,1,$F$8),'TOTAL RECURSOS 2022'!$N:$N)</f>
        <v>0</v>
      </c>
      <c r="F81" s="22">
        <f>+SUMIF('TOTAL RECURSOS 2022'!$P:$P,CONCATENATE("E006",$A81,1,$F$8),'TOTAL RECURSOS 2022'!$N:$N)</f>
        <v>0</v>
      </c>
      <c r="G81" s="22">
        <f>+SUMIF('TOTAL RECURSOS 2022'!$P:$P,CONCATENATE("K024",$A81,1,$G$8),'TOTAL RECURSOS 2022'!$N:$N)</f>
        <v>0</v>
      </c>
      <c r="H81" s="22">
        <f>+SUMIF('TOTAL RECURSOS 2022'!$P:$P,CONCATENATE("O001",$A81,4,$F$8),'TOTAL RECURSOS 2022'!$N:$N)</f>
        <v>0</v>
      </c>
      <c r="I81" s="22">
        <f>+SUMIF('TOTAL RECURSOS 2022'!$P:$P,CONCATENATE("M001",$A81,4,$F$8),'TOTAL RECURSOS 2022'!$N:$N)</f>
        <v>0</v>
      </c>
      <c r="J81" s="22">
        <f>+SUMIF('TOTAL RECURSOS 2022'!$P:$P,CONCATENATE("E006",$A81,4,$F$8),'TOTAL RECURSOS 2022'!$N:$N)</f>
        <v>15000</v>
      </c>
    </row>
    <row r="82" spans="1:10" ht="17.100000000000001" customHeight="1" x14ac:dyDescent="0.25">
      <c r="A82" s="27" t="s">
        <v>136</v>
      </c>
      <c r="B82" s="21" t="s">
        <v>255</v>
      </c>
      <c r="C82" s="22">
        <f t="shared" ref="C82:J82" si="30">+C83</f>
        <v>45000</v>
      </c>
      <c r="D82" s="22">
        <f t="shared" si="30"/>
        <v>0</v>
      </c>
      <c r="E82" s="22">
        <f t="shared" si="30"/>
        <v>0</v>
      </c>
      <c r="F82" s="22">
        <f t="shared" si="30"/>
        <v>0</v>
      </c>
      <c r="G82" s="22">
        <f t="shared" si="30"/>
        <v>0</v>
      </c>
      <c r="H82" s="22">
        <f t="shared" si="30"/>
        <v>0</v>
      </c>
      <c r="I82" s="22">
        <f t="shared" si="30"/>
        <v>0</v>
      </c>
      <c r="J82" s="22">
        <f t="shared" si="30"/>
        <v>45000</v>
      </c>
    </row>
    <row r="83" spans="1:10" ht="17.100000000000001" customHeight="1" x14ac:dyDescent="0.25">
      <c r="A83" s="28" t="s">
        <v>77</v>
      </c>
      <c r="B83" s="21" t="s">
        <v>255</v>
      </c>
      <c r="C83" s="22">
        <f>+SUM(D83:J83)</f>
        <v>45000</v>
      </c>
      <c r="D83" s="22">
        <f>+SUMIF('TOTAL RECURSOS 2022'!$P:$P,CONCATENATE("O001",$A83,1,$F$8),'TOTAL RECURSOS 2022'!$N:$N)</f>
        <v>0</v>
      </c>
      <c r="E83" s="22">
        <f>+SUMIF('TOTAL RECURSOS 2022'!$P:$P,CONCATENATE("M001",$A83,1,$F$8),'TOTAL RECURSOS 2022'!$N:$N)</f>
        <v>0</v>
      </c>
      <c r="F83" s="22">
        <f>+SUMIF('TOTAL RECURSOS 2022'!$P:$P,CONCATENATE("E006",$A83,1,$F$8),'TOTAL RECURSOS 2022'!$N:$N)</f>
        <v>0</v>
      </c>
      <c r="G83" s="22">
        <f>+SUMIF('TOTAL RECURSOS 2022'!$P:$P,CONCATENATE("K024",$A83,1,$G$8),'TOTAL RECURSOS 2022'!$N:$N)</f>
        <v>0</v>
      </c>
      <c r="H83" s="22">
        <f>+SUMIF('TOTAL RECURSOS 2022'!$P:$P,CONCATENATE("O001",$A83,4,$F$8),'TOTAL RECURSOS 2022'!$N:$N)</f>
        <v>0</v>
      </c>
      <c r="I83" s="22">
        <f>+SUMIF('TOTAL RECURSOS 2022'!$P:$P,CONCATENATE("M001",$A83,4,$F$8),'TOTAL RECURSOS 2022'!$N:$N)</f>
        <v>0</v>
      </c>
      <c r="J83" s="22">
        <f>+SUMIF('TOTAL RECURSOS 2022'!$P:$P,CONCATENATE("E006",$A83,4,$F$8),'TOTAL RECURSOS 2022'!$N:$N)</f>
        <v>45000</v>
      </c>
    </row>
    <row r="84" spans="1:10" ht="17.100000000000001" customHeight="1" x14ac:dyDescent="0.25">
      <c r="A84" s="27" t="s">
        <v>137</v>
      </c>
      <c r="B84" s="21" t="s">
        <v>256</v>
      </c>
      <c r="C84" s="22">
        <f t="shared" ref="C84:J84" si="31">+C85</f>
        <v>15000</v>
      </c>
      <c r="D84" s="22">
        <f t="shared" si="31"/>
        <v>0</v>
      </c>
      <c r="E84" s="22">
        <f t="shared" si="31"/>
        <v>0</v>
      </c>
      <c r="F84" s="22">
        <f t="shared" si="31"/>
        <v>0</v>
      </c>
      <c r="G84" s="22">
        <f t="shared" si="31"/>
        <v>0</v>
      </c>
      <c r="H84" s="22">
        <f t="shared" si="31"/>
        <v>0</v>
      </c>
      <c r="I84" s="22">
        <f t="shared" si="31"/>
        <v>0</v>
      </c>
      <c r="J84" s="22">
        <f t="shared" si="31"/>
        <v>15000</v>
      </c>
    </row>
    <row r="85" spans="1:10" ht="17.100000000000001" customHeight="1" x14ac:dyDescent="0.25">
      <c r="A85" s="28" t="s">
        <v>78</v>
      </c>
      <c r="B85" s="21" t="s">
        <v>256</v>
      </c>
      <c r="C85" s="22">
        <f>+SUM(D85:J85)</f>
        <v>15000</v>
      </c>
      <c r="D85" s="22">
        <f>+SUMIF('TOTAL RECURSOS 2022'!$P:$P,CONCATENATE("O001",$A85,1,$F$8),'TOTAL RECURSOS 2022'!$N:$N)</f>
        <v>0</v>
      </c>
      <c r="E85" s="22">
        <f>+SUMIF('TOTAL RECURSOS 2022'!$P:$P,CONCATENATE("M001",$A85,1,$F$8),'TOTAL RECURSOS 2022'!$N:$N)</f>
        <v>0</v>
      </c>
      <c r="F85" s="22">
        <f>+SUMIF('TOTAL RECURSOS 2022'!$P:$P,CONCATENATE("E006",$A85,1,$F$8),'TOTAL RECURSOS 2022'!$N:$N)</f>
        <v>0</v>
      </c>
      <c r="G85" s="22">
        <f>+SUMIF('TOTAL RECURSOS 2022'!$P:$P,CONCATENATE("K024",$A85,1,$G$8),'TOTAL RECURSOS 2022'!$N:$N)</f>
        <v>0</v>
      </c>
      <c r="H85" s="22">
        <f>+SUMIF('TOTAL RECURSOS 2022'!$P:$P,CONCATENATE("O001",$A85,4,$F$8),'TOTAL RECURSOS 2022'!$N:$N)</f>
        <v>0</v>
      </c>
      <c r="I85" s="22">
        <f>+SUMIF('TOTAL RECURSOS 2022'!$P:$P,CONCATENATE("M001",$A85,4,$F$8),'TOTAL RECURSOS 2022'!$N:$N)</f>
        <v>0</v>
      </c>
      <c r="J85" s="22">
        <f>+SUMIF('TOTAL RECURSOS 2022'!$P:$P,CONCATENATE("E006",$A85,4,$F$8),'TOTAL RECURSOS 2022'!$N:$N)</f>
        <v>15000</v>
      </c>
    </row>
    <row r="86" spans="1:10" ht="17.100000000000001" customHeight="1" x14ac:dyDescent="0.25">
      <c r="A86" s="27" t="s">
        <v>138</v>
      </c>
      <c r="B86" s="21" t="s">
        <v>257</v>
      </c>
      <c r="C86" s="22">
        <f t="shared" ref="C86:J86" si="32">+C87</f>
        <v>10000</v>
      </c>
      <c r="D86" s="22">
        <f t="shared" si="32"/>
        <v>0</v>
      </c>
      <c r="E86" s="22">
        <f t="shared" si="32"/>
        <v>0</v>
      </c>
      <c r="F86" s="22">
        <f t="shared" si="32"/>
        <v>0</v>
      </c>
      <c r="G86" s="22">
        <f t="shared" si="32"/>
        <v>0</v>
      </c>
      <c r="H86" s="22">
        <f t="shared" si="32"/>
        <v>0</v>
      </c>
      <c r="I86" s="22">
        <f t="shared" si="32"/>
        <v>0</v>
      </c>
      <c r="J86" s="22">
        <f t="shared" si="32"/>
        <v>10000</v>
      </c>
    </row>
    <row r="87" spans="1:10" ht="17.100000000000001" customHeight="1" x14ac:dyDescent="0.25">
      <c r="A87" s="28" t="s">
        <v>79</v>
      </c>
      <c r="B87" s="21" t="s">
        <v>257</v>
      </c>
      <c r="C87" s="22">
        <f>+SUM(D87:J87)</f>
        <v>10000</v>
      </c>
      <c r="D87" s="22">
        <f>+SUMIF('TOTAL RECURSOS 2022'!$P:$P,CONCATENATE("O001",$A87,1,$F$8),'TOTAL RECURSOS 2022'!$N:$N)</f>
        <v>0</v>
      </c>
      <c r="E87" s="22">
        <f>+SUMIF('TOTAL RECURSOS 2022'!$P:$P,CONCATENATE("M001",$A87,1,$F$8),'TOTAL RECURSOS 2022'!$N:$N)</f>
        <v>0</v>
      </c>
      <c r="F87" s="22">
        <f>+SUMIF('TOTAL RECURSOS 2022'!$P:$P,CONCATENATE("E006",$A87,1,$F$8),'TOTAL RECURSOS 2022'!$N:$N)</f>
        <v>0</v>
      </c>
      <c r="G87" s="22">
        <f>+SUMIF('TOTAL RECURSOS 2022'!$P:$P,CONCATENATE("K024",$A87,1,$G$8),'TOTAL RECURSOS 2022'!$N:$N)</f>
        <v>0</v>
      </c>
      <c r="H87" s="22">
        <f>+SUMIF('TOTAL RECURSOS 2022'!$P:$P,CONCATENATE("O001",$A87,4,$F$8),'TOTAL RECURSOS 2022'!$N:$N)</f>
        <v>0</v>
      </c>
      <c r="I87" s="22">
        <f>+SUMIF('TOTAL RECURSOS 2022'!$P:$P,CONCATENATE("M001",$A87,4,$F$8),'TOTAL RECURSOS 2022'!$N:$N)</f>
        <v>0</v>
      </c>
      <c r="J87" s="22">
        <f>+SUMIF('TOTAL RECURSOS 2022'!$P:$P,CONCATENATE("E006",$A87,4,$F$8),'TOTAL RECURSOS 2022'!$N:$N)</f>
        <v>10000</v>
      </c>
    </row>
    <row r="88" spans="1:10" ht="17.100000000000001" customHeight="1" x14ac:dyDescent="0.25">
      <c r="A88" s="27" t="s">
        <v>139</v>
      </c>
      <c r="B88" s="21" t="s">
        <v>258</v>
      </c>
      <c r="C88" s="22">
        <f t="shared" ref="C88:J88" si="33">+C89</f>
        <v>13000</v>
      </c>
      <c r="D88" s="22">
        <f t="shared" si="33"/>
        <v>0</v>
      </c>
      <c r="E88" s="22">
        <f t="shared" si="33"/>
        <v>0</v>
      </c>
      <c r="F88" s="22">
        <f t="shared" si="33"/>
        <v>0</v>
      </c>
      <c r="G88" s="22">
        <f t="shared" si="33"/>
        <v>0</v>
      </c>
      <c r="H88" s="22">
        <f t="shared" si="33"/>
        <v>0</v>
      </c>
      <c r="I88" s="22">
        <f t="shared" si="33"/>
        <v>0</v>
      </c>
      <c r="J88" s="22">
        <f t="shared" si="33"/>
        <v>13000</v>
      </c>
    </row>
    <row r="89" spans="1:10" ht="17.100000000000001" customHeight="1" x14ac:dyDescent="0.25">
      <c r="A89" s="28" t="s">
        <v>80</v>
      </c>
      <c r="B89" s="21" t="s">
        <v>258</v>
      </c>
      <c r="C89" s="22">
        <f>+SUM(D89:J89)</f>
        <v>13000</v>
      </c>
      <c r="D89" s="22">
        <f>+SUMIF('TOTAL RECURSOS 2022'!$P:$P,CONCATENATE("O001",$A89,1,$F$8),'TOTAL RECURSOS 2022'!$N:$N)</f>
        <v>0</v>
      </c>
      <c r="E89" s="22">
        <f>+SUMIF('TOTAL RECURSOS 2022'!$P:$P,CONCATENATE("M001",$A89,1,$F$8),'TOTAL RECURSOS 2022'!$N:$N)</f>
        <v>0</v>
      </c>
      <c r="F89" s="22">
        <f>+SUMIF('TOTAL RECURSOS 2022'!$P:$P,CONCATENATE("E006",$A89,1,$F$8),'TOTAL RECURSOS 2022'!$N:$N)</f>
        <v>0</v>
      </c>
      <c r="G89" s="22">
        <f>+SUMIF('TOTAL RECURSOS 2022'!$P:$P,CONCATENATE("K024",$A89,1,$G$8),'TOTAL RECURSOS 2022'!$N:$N)</f>
        <v>0</v>
      </c>
      <c r="H89" s="22">
        <f>+SUMIF('TOTAL RECURSOS 2022'!$P:$P,CONCATENATE("O001",$A89,4,$F$8),'TOTAL RECURSOS 2022'!$N:$N)</f>
        <v>0</v>
      </c>
      <c r="I89" s="22">
        <f>+SUMIF('TOTAL RECURSOS 2022'!$P:$P,CONCATENATE("M001",$A89,4,$F$8),'TOTAL RECURSOS 2022'!$N:$N)</f>
        <v>0</v>
      </c>
      <c r="J89" s="22">
        <f>+SUMIF('TOTAL RECURSOS 2022'!$P:$P,CONCATENATE("E006",$A89,4,$F$8),'TOTAL RECURSOS 2022'!$N:$N)</f>
        <v>13000</v>
      </c>
    </row>
    <row r="90" spans="1:10" ht="17.100000000000001" customHeight="1" x14ac:dyDescent="0.25">
      <c r="A90" s="27" t="s">
        <v>140</v>
      </c>
      <c r="B90" s="21" t="s">
        <v>259</v>
      </c>
      <c r="C90" s="22">
        <f t="shared" ref="C90:J90" si="34">+C91</f>
        <v>5050000</v>
      </c>
      <c r="D90" s="22">
        <f t="shared" si="34"/>
        <v>0</v>
      </c>
      <c r="E90" s="22">
        <f t="shared" si="34"/>
        <v>0</v>
      </c>
      <c r="F90" s="22">
        <f t="shared" si="34"/>
        <v>0</v>
      </c>
      <c r="G90" s="22">
        <f t="shared" si="34"/>
        <v>0</v>
      </c>
      <c r="H90" s="22">
        <f t="shared" si="34"/>
        <v>0</v>
      </c>
      <c r="I90" s="22">
        <f t="shared" si="34"/>
        <v>1204</v>
      </c>
      <c r="J90" s="22">
        <f t="shared" si="34"/>
        <v>5048796</v>
      </c>
    </row>
    <row r="91" spans="1:10" ht="17.100000000000001" customHeight="1" x14ac:dyDescent="0.25">
      <c r="A91" s="28" t="s">
        <v>27</v>
      </c>
      <c r="B91" s="21" t="s">
        <v>259</v>
      </c>
      <c r="C91" s="22">
        <f>+SUM(D91:J91)</f>
        <v>5050000</v>
      </c>
      <c r="D91" s="22">
        <f>+SUMIF('TOTAL RECURSOS 2022'!$P:$P,CONCATENATE("O001",$A91,1,$F$8),'TOTAL RECURSOS 2022'!$N:$N)</f>
        <v>0</v>
      </c>
      <c r="E91" s="22">
        <f>+SUMIF('TOTAL RECURSOS 2022'!$P:$P,CONCATENATE("M001",$A91,1,$F$8),'TOTAL RECURSOS 2022'!$N:$N)</f>
        <v>0</v>
      </c>
      <c r="F91" s="22">
        <f>+SUMIF('TOTAL RECURSOS 2022'!$P:$P,CONCATENATE("E006",$A91,1,$F$8),'TOTAL RECURSOS 2022'!$N:$N)</f>
        <v>0</v>
      </c>
      <c r="G91" s="22">
        <f>+SUMIF('TOTAL RECURSOS 2022'!$P:$P,CONCATENATE("K024",$A91,1,$G$8),'TOTAL RECURSOS 2022'!$N:$N)</f>
        <v>0</v>
      </c>
      <c r="H91" s="22">
        <f>+SUMIF('TOTAL RECURSOS 2022'!$P:$P,CONCATENATE("O001",$A91,4,$F$8),'TOTAL RECURSOS 2022'!$N:$N)</f>
        <v>0</v>
      </c>
      <c r="I91" s="22">
        <f>+SUMIF('TOTAL RECURSOS 2022'!$P:$P,CONCATENATE("M001",$A91,4,$F$8),'TOTAL RECURSOS 2022'!$N:$N)</f>
        <v>1204</v>
      </c>
      <c r="J91" s="22">
        <f>+SUMIF('TOTAL RECURSOS 2022'!$P:$P,CONCATENATE("E006",$A91,4,$F$8),'TOTAL RECURSOS 2022'!$N:$N)</f>
        <v>5048796</v>
      </c>
    </row>
    <row r="92" spans="1:10" ht="17.100000000000001" customHeight="1" x14ac:dyDescent="0.25">
      <c r="A92" s="27" t="s">
        <v>141</v>
      </c>
      <c r="B92" s="21" t="s">
        <v>260</v>
      </c>
      <c r="C92" s="22">
        <f t="shared" ref="C92:J92" si="35">+C93</f>
        <v>850000</v>
      </c>
      <c r="D92" s="22">
        <f t="shared" si="35"/>
        <v>0</v>
      </c>
      <c r="E92" s="22">
        <f t="shared" si="35"/>
        <v>0</v>
      </c>
      <c r="F92" s="22">
        <f t="shared" si="35"/>
        <v>0</v>
      </c>
      <c r="G92" s="22">
        <f t="shared" si="35"/>
        <v>0</v>
      </c>
      <c r="H92" s="22">
        <f t="shared" si="35"/>
        <v>0</v>
      </c>
      <c r="I92" s="22">
        <f t="shared" si="35"/>
        <v>0</v>
      </c>
      <c r="J92" s="22">
        <f t="shared" si="35"/>
        <v>850000</v>
      </c>
    </row>
    <row r="93" spans="1:10" ht="17.100000000000001" customHeight="1" x14ac:dyDescent="0.25">
      <c r="A93" s="28" t="s">
        <v>81</v>
      </c>
      <c r="B93" s="21" t="s">
        <v>260</v>
      </c>
      <c r="C93" s="22">
        <f>+SUM(D93:J93)</f>
        <v>850000</v>
      </c>
      <c r="D93" s="22">
        <f>+SUMIF('TOTAL RECURSOS 2022'!$P:$P,CONCATENATE("O001",$A93,1,$F$8),'TOTAL RECURSOS 2022'!$N:$N)</f>
        <v>0</v>
      </c>
      <c r="E93" s="22">
        <f>+SUMIF('TOTAL RECURSOS 2022'!$P:$P,CONCATENATE("M001",$A93,1,$F$8),'TOTAL RECURSOS 2022'!$N:$N)</f>
        <v>0</v>
      </c>
      <c r="F93" s="22">
        <f>+SUMIF('TOTAL RECURSOS 2022'!$P:$P,CONCATENATE("E006",$A93,1,$F$8),'TOTAL RECURSOS 2022'!$N:$N)</f>
        <v>0</v>
      </c>
      <c r="G93" s="22">
        <f>+SUMIF('TOTAL RECURSOS 2022'!$P:$P,CONCATENATE("K024",$A93,1,$G$8),'TOTAL RECURSOS 2022'!$N:$N)</f>
        <v>0</v>
      </c>
      <c r="H93" s="22">
        <f>+SUMIF('TOTAL RECURSOS 2022'!$P:$P,CONCATENATE("O001",$A93,4,$F$8),'TOTAL RECURSOS 2022'!$N:$N)</f>
        <v>0</v>
      </c>
      <c r="I93" s="22">
        <f>+SUMIF('TOTAL RECURSOS 2022'!$P:$P,CONCATENATE("M001",$A93,4,$F$8),'TOTAL RECURSOS 2022'!$N:$N)</f>
        <v>0</v>
      </c>
      <c r="J93" s="22">
        <f>+SUMIF('TOTAL RECURSOS 2022'!$P:$P,CONCATENATE("E006",$A93,4,$F$8),'TOTAL RECURSOS 2022'!$N:$N)</f>
        <v>850000</v>
      </c>
    </row>
    <row r="94" spans="1:10" ht="17.100000000000001" customHeight="1" x14ac:dyDescent="0.25">
      <c r="A94" s="27" t="s">
        <v>142</v>
      </c>
      <c r="B94" s="21" t="s">
        <v>261</v>
      </c>
      <c r="C94" s="22">
        <f t="shared" ref="C94:J94" si="36">+C95</f>
        <v>270000</v>
      </c>
      <c r="D94" s="22">
        <f t="shared" si="36"/>
        <v>0</v>
      </c>
      <c r="E94" s="22">
        <f t="shared" si="36"/>
        <v>0</v>
      </c>
      <c r="F94" s="22">
        <f t="shared" si="36"/>
        <v>0</v>
      </c>
      <c r="G94" s="22">
        <f t="shared" si="36"/>
        <v>0</v>
      </c>
      <c r="H94" s="22">
        <f t="shared" si="36"/>
        <v>0</v>
      </c>
      <c r="I94" s="22">
        <f t="shared" si="36"/>
        <v>0</v>
      </c>
      <c r="J94" s="22">
        <f t="shared" si="36"/>
        <v>270000</v>
      </c>
    </row>
    <row r="95" spans="1:10" ht="17.100000000000001" customHeight="1" x14ac:dyDescent="0.25">
      <c r="A95" s="28" t="s">
        <v>82</v>
      </c>
      <c r="B95" s="21" t="s">
        <v>261</v>
      </c>
      <c r="C95" s="22">
        <f>+SUM(D95:J95)</f>
        <v>270000</v>
      </c>
      <c r="D95" s="22">
        <f>+SUMIF('TOTAL RECURSOS 2022'!$P:$P,CONCATENATE("O001",$A95,1,$F$8),'TOTAL RECURSOS 2022'!$N:$N)</f>
        <v>0</v>
      </c>
      <c r="E95" s="22">
        <f>+SUMIF('TOTAL RECURSOS 2022'!$P:$P,CONCATENATE("M001",$A95,1,$F$8),'TOTAL RECURSOS 2022'!$N:$N)</f>
        <v>0</v>
      </c>
      <c r="F95" s="22">
        <f>+SUMIF('TOTAL RECURSOS 2022'!$P:$P,CONCATENATE("E006",$A95,1,$F$8),'TOTAL RECURSOS 2022'!$N:$N)</f>
        <v>0</v>
      </c>
      <c r="G95" s="22">
        <f>+SUMIF('TOTAL RECURSOS 2022'!$P:$P,CONCATENATE("K024",$A95,1,$G$8),'TOTAL RECURSOS 2022'!$N:$N)</f>
        <v>0</v>
      </c>
      <c r="H95" s="22">
        <f>+SUMIF('TOTAL RECURSOS 2022'!$P:$P,CONCATENATE("O001",$A95,4,$F$8),'TOTAL RECURSOS 2022'!$N:$N)</f>
        <v>0</v>
      </c>
      <c r="I95" s="22">
        <f>+SUMIF('TOTAL RECURSOS 2022'!$P:$P,CONCATENATE("M001",$A95,4,$F$8),'TOTAL RECURSOS 2022'!$N:$N)</f>
        <v>0</v>
      </c>
      <c r="J95" s="22">
        <f>+SUMIF('TOTAL RECURSOS 2022'!$P:$P,CONCATENATE("E006",$A95,4,$F$8),'TOTAL RECURSOS 2022'!$N:$N)</f>
        <v>270000</v>
      </c>
    </row>
    <row r="96" spans="1:10" ht="17.100000000000001" customHeight="1" x14ac:dyDescent="0.25">
      <c r="A96" s="27" t="s">
        <v>143</v>
      </c>
      <c r="B96" s="21" t="s">
        <v>262</v>
      </c>
      <c r="C96" s="22">
        <f t="shared" ref="C96:J96" si="37">+C97</f>
        <v>310000</v>
      </c>
      <c r="D96" s="22">
        <f t="shared" si="37"/>
        <v>0</v>
      </c>
      <c r="E96" s="22">
        <f t="shared" si="37"/>
        <v>0</v>
      </c>
      <c r="F96" s="22">
        <f t="shared" si="37"/>
        <v>0</v>
      </c>
      <c r="G96" s="22">
        <f t="shared" si="37"/>
        <v>0</v>
      </c>
      <c r="H96" s="22">
        <f t="shared" si="37"/>
        <v>0</v>
      </c>
      <c r="I96" s="22">
        <f t="shared" si="37"/>
        <v>0</v>
      </c>
      <c r="J96" s="22">
        <f t="shared" si="37"/>
        <v>310000</v>
      </c>
    </row>
    <row r="97" spans="1:10" ht="17.100000000000001" customHeight="1" x14ac:dyDescent="0.25">
      <c r="A97" s="28" t="s">
        <v>83</v>
      </c>
      <c r="B97" s="21" t="s">
        <v>262</v>
      </c>
      <c r="C97" s="22">
        <f>+SUM(D97:J97)</f>
        <v>310000</v>
      </c>
      <c r="D97" s="22">
        <f>+SUMIF('TOTAL RECURSOS 2022'!$P:$P,CONCATENATE("O001",$A97,1,$F$8),'TOTAL RECURSOS 2022'!$N:$N)</f>
        <v>0</v>
      </c>
      <c r="E97" s="22">
        <f>+SUMIF('TOTAL RECURSOS 2022'!$P:$P,CONCATENATE("M001",$A97,1,$F$8),'TOTAL RECURSOS 2022'!$N:$N)</f>
        <v>0</v>
      </c>
      <c r="F97" s="22">
        <f>+SUMIF('TOTAL RECURSOS 2022'!$P:$P,CONCATENATE("E006",$A97,1,$F$8),'TOTAL RECURSOS 2022'!$N:$N)</f>
        <v>0</v>
      </c>
      <c r="G97" s="22">
        <f>+SUMIF('TOTAL RECURSOS 2022'!$P:$P,CONCATENATE("K024",$A97,1,$G$8),'TOTAL RECURSOS 2022'!$N:$N)</f>
        <v>0</v>
      </c>
      <c r="H97" s="22">
        <f>+SUMIF('TOTAL RECURSOS 2022'!$P:$P,CONCATENATE("O001",$A97,4,$F$8),'TOTAL RECURSOS 2022'!$N:$N)</f>
        <v>0</v>
      </c>
      <c r="I97" s="22">
        <f>+SUMIF('TOTAL RECURSOS 2022'!$P:$P,CONCATENATE("M001",$A97,4,$F$8),'TOTAL RECURSOS 2022'!$N:$N)</f>
        <v>0</v>
      </c>
      <c r="J97" s="22">
        <f>+SUMIF('TOTAL RECURSOS 2022'!$P:$P,CONCATENATE("E006",$A97,4,$F$8),'TOTAL RECURSOS 2022'!$N:$N)</f>
        <v>310000</v>
      </c>
    </row>
    <row r="98" spans="1:10" s="9" customFormat="1" ht="17.100000000000001" customHeight="1" x14ac:dyDescent="0.2">
      <c r="A98" s="26">
        <v>2500</v>
      </c>
      <c r="B98" s="19" t="s">
        <v>263</v>
      </c>
      <c r="C98" s="20">
        <f t="shared" ref="C98:J98" si="38">+C99+C101+C103+C105+C107</f>
        <v>6015000</v>
      </c>
      <c r="D98" s="20">
        <f t="shared" si="38"/>
        <v>0</v>
      </c>
      <c r="E98" s="20">
        <f t="shared" si="38"/>
        <v>0</v>
      </c>
      <c r="F98" s="20">
        <f t="shared" si="38"/>
        <v>0</v>
      </c>
      <c r="G98" s="20">
        <f t="shared" si="38"/>
        <v>0</v>
      </c>
      <c r="H98" s="20">
        <f t="shared" si="38"/>
        <v>0</v>
      </c>
      <c r="I98" s="20">
        <f t="shared" si="38"/>
        <v>41236</v>
      </c>
      <c r="J98" s="20">
        <f t="shared" si="38"/>
        <v>5973764</v>
      </c>
    </row>
    <row r="99" spans="1:10" ht="17.100000000000001" customHeight="1" x14ac:dyDescent="0.25">
      <c r="A99" s="27" t="s">
        <v>144</v>
      </c>
      <c r="B99" s="21" t="s">
        <v>264</v>
      </c>
      <c r="C99" s="22">
        <f t="shared" ref="C99:J99" si="39">+C100</f>
        <v>325000</v>
      </c>
      <c r="D99" s="22">
        <f t="shared" si="39"/>
        <v>0</v>
      </c>
      <c r="E99" s="22">
        <f t="shared" si="39"/>
        <v>0</v>
      </c>
      <c r="F99" s="22">
        <f t="shared" si="39"/>
        <v>0</v>
      </c>
      <c r="G99" s="22">
        <f t="shared" si="39"/>
        <v>0</v>
      </c>
      <c r="H99" s="22">
        <f t="shared" si="39"/>
        <v>0</v>
      </c>
      <c r="I99" s="22">
        <f t="shared" si="39"/>
        <v>0</v>
      </c>
      <c r="J99" s="22">
        <f t="shared" si="39"/>
        <v>325000</v>
      </c>
    </row>
    <row r="100" spans="1:10" ht="17.100000000000001" customHeight="1" x14ac:dyDescent="0.25">
      <c r="A100" s="28" t="s">
        <v>28</v>
      </c>
      <c r="B100" s="21" t="s">
        <v>264</v>
      </c>
      <c r="C100" s="22">
        <f>+SUM(D100:J100)</f>
        <v>325000</v>
      </c>
      <c r="D100" s="22">
        <f>+SUMIF('TOTAL RECURSOS 2022'!$P:$P,CONCATENATE("O001",$A100,1,$F$8),'TOTAL RECURSOS 2022'!$N:$N)</f>
        <v>0</v>
      </c>
      <c r="E100" s="22">
        <f>+SUMIF('TOTAL RECURSOS 2022'!$P:$P,CONCATENATE("M001",$A100,1,$F$8),'TOTAL RECURSOS 2022'!$N:$N)</f>
        <v>0</v>
      </c>
      <c r="F100" s="22">
        <f>+SUMIF('TOTAL RECURSOS 2022'!$P:$P,CONCATENATE("E006",$A100,1,$F$8),'TOTAL RECURSOS 2022'!$N:$N)</f>
        <v>0</v>
      </c>
      <c r="G100" s="22">
        <f>+SUMIF('TOTAL RECURSOS 2022'!$P:$P,CONCATENATE("K024",$A100,1,$G$8),'TOTAL RECURSOS 2022'!$N:$N)</f>
        <v>0</v>
      </c>
      <c r="H100" s="22">
        <f>+SUMIF('TOTAL RECURSOS 2022'!$P:$P,CONCATENATE("O001",$A100,4,$F$8),'TOTAL RECURSOS 2022'!$N:$N)</f>
        <v>0</v>
      </c>
      <c r="I100" s="22">
        <f>+SUMIF('TOTAL RECURSOS 2022'!$P:$P,CONCATENATE("M001",$A100,4,$F$8),'TOTAL RECURSOS 2022'!$N:$N)</f>
        <v>0</v>
      </c>
      <c r="J100" s="22">
        <f>+SUMIF('TOTAL RECURSOS 2022'!$P:$P,CONCATENATE("E006",$A100,4,$F$8),'TOTAL RECURSOS 2022'!$N:$N)</f>
        <v>325000</v>
      </c>
    </row>
    <row r="101" spans="1:10" ht="17.100000000000001" customHeight="1" x14ac:dyDescent="0.25">
      <c r="A101" s="27" t="s">
        <v>145</v>
      </c>
      <c r="B101" s="21" t="s">
        <v>265</v>
      </c>
      <c r="C101" s="22">
        <f t="shared" ref="C101:J101" si="40">+C102</f>
        <v>35000</v>
      </c>
      <c r="D101" s="22">
        <f t="shared" si="40"/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29139</v>
      </c>
      <c r="J101" s="22">
        <f t="shared" si="40"/>
        <v>5861</v>
      </c>
    </row>
    <row r="102" spans="1:10" ht="17.100000000000001" customHeight="1" x14ac:dyDescent="0.25">
      <c r="A102" s="28" t="s">
        <v>84</v>
      </c>
      <c r="B102" s="21" t="s">
        <v>265</v>
      </c>
      <c r="C102" s="22">
        <f>+SUM(D102:J102)</f>
        <v>35000</v>
      </c>
      <c r="D102" s="22">
        <f>+SUMIF('TOTAL RECURSOS 2022'!$P:$P,CONCATENATE("O001",$A102,1,$F$8),'TOTAL RECURSOS 2022'!$N:$N)</f>
        <v>0</v>
      </c>
      <c r="E102" s="22">
        <f>+SUMIF('TOTAL RECURSOS 2022'!$P:$P,CONCATENATE("M001",$A102,1,$F$8),'TOTAL RECURSOS 2022'!$N:$N)</f>
        <v>0</v>
      </c>
      <c r="F102" s="22">
        <f>+SUMIF('TOTAL RECURSOS 2022'!$P:$P,CONCATENATE("E006",$A102,1,$F$8),'TOTAL RECURSOS 2022'!$N:$N)</f>
        <v>0</v>
      </c>
      <c r="G102" s="22">
        <f>+SUMIF('TOTAL RECURSOS 2022'!$P:$P,CONCATENATE("K024",$A102,1,$G$8),'TOTAL RECURSOS 2022'!$N:$N)</f>
        <v>0</v>
      </c>
      <c r="H102" s="22">
        <f>+SUMIF('TOTAL RECURSOS 2022'!$P:$P,CONCATENATE("O001",$A102,4,$F$8),'TOTAL RECURSOS 2022'!$N:$N)</f>
        <v>0</v>
      </c>
      <c r="I102" s="22">
        <f>+SUMIF('TOTAL RECURSOS 2022'!$P:$P,CONCATENATE("M001",$A102,4,$F$8),'TOTAL RECURSOS 2022'!$N:$N)</f>
        <v>29139</v>
      </c>
      <c r="J102" s="22">
        <f>+SUMIF('TOTAL RECURSOS 2022'!$P:$P,CONCATENATE("E006",$A102,4,$F$8),'TOTAL RECURSOS 2022'!$N:$N)</f>
        <v>5861</v>
      </c>
    </row>
    <row r="103" spans="1:10" ht="17.100000000000001" customHeight="1" x14ac:dyDescent="0.25">
      <c r="A103" s="27" t="s">
        <v>146</v>
      </c>
      <c r="B103" s="21" t="s">
        <v>266</v>
      </c>
      <c r="C103" s="22">
        <f t="shared" ref="C103:J103" si="41">+C104</f>
        <v>215000</v>
      </c>
      <c r="D103" s="22">
        <f t="shared" si="41"/>
        <v>0</v>
      </c>
      <c r="E103" s="22">
        <f t="shared" si="41"/>
        <v>0</v>
      </c>
      <c r="F103" s="22">
        <f t="shared" si="41"/>
        <v>0</v>
      </c>
      <c r="G103" s="22">
        <f t="shared" si="41"/>
        <v>0</v>
      </c>
      <c r="H103" s="22">
        <f t="shared" si="41"/>
        <v>0</v>
      </c>
      <c r="I103" s="22">
        <f t="shared" si="41"/>
        <v>12097</v>
      </c>
      <c r="J103" s="22">
        <f t="shared" si="41"/>
        <v>202903</v>
      </c>
    </row>
    <row r="104" spans="1:10" ht="17.100000000000001" customHeight="1" x14ac:dyDescent="0.25">
      <c r="A104" s="28" t="s">
        <v>85</v>
      </c>
      <c r="B104" s="21" t="s">
        <v>266</v>
      </c>
      <c r="C104" s="22">
        <f>+SUM(D104:J104)</f>
        <v>215000</v>
      </c>
      <c r="D104" s="22">
        <f>+SUMIF('TOTAL RECURSOS 2022'!$P:$P,CONCATENATE("O001",$A104,1,$F$8),'TOTAL RECURSOS 2022'!$N:$N)</f>
        <v>0</v>
      </c>
      <c r="E104" s="22">
        <f>+SUMIF('TOTAL RECURSOS 2022'!$P:$P,CONCATENATE("M001",$A104,1,$F$8),'TOTAL RECURSOS 2022'!$N:$N)</f>
        <v>0</v>
      </c>
      <c r="F104" s="22">
        <f>+SUMIF('TOTAL RECURSOS 2022'!$P:$P,CONCATENATE("E006",$A104,1,$F$8),'TOTAL RECURSOS 2022'!$N:$N)</f>
        <v>0</v>
      </c>
      <c r="G104" s="22">
        <f>+SUMIF('TOTAL RECURSOS 2022'!$P:$P,CONCATENATE("K024",$A104,1,$G$8),'TOTAL RECURSOS 2022'!$N:$N)</f>
        <v>0</v>
      </c>
      <c r="H104" s="22">
        <f>+SUMIF('TOTAL RECURSOS 2022'!$P:$P,CONCATENATE("O001",$A104,4,$F$8),'TOTAL RECURSOS 2022'!$N:$N)</f>
        <v>0</v>
      </c>
      <c r="I104" s="22">
        <f>+SUMIF('TOTAL RECURSOS 2022'!$P:$P,CONCATENATE("M001",$A104,4,$F$8),'TOTAL RECURSOS 2022'!$N:$N)</f>
        <v>12097</v>
      </c>
      <c r="J104" s="22">
        <f>+SUMIF('TOTAL RECURSOS 2022'!$P:$P,CONCATENATE("E006",$A104,4,$F$8),'TOTAL RECURSOS 2022'!$N:$N)</f>
        <v>202903</v>
      </c>
    </row>
    <row r="105" spans="1:10" ht="17.100000000000001" customHeight="1" x14ac:dyDescent="0.25">
      <c r="A105" s="27" t="s">
        <v>147</v>
      </c>
      <c r="B105" s="21" t="s">
        <v>267</v>
      </c>
      <c r="C105" s="22">
        <f t="shared" ref="C105:J105" si="42">+C106</f>
        <v>2995000</v>
      </c>
      <c r="D105" s="22">
        <f t="shared" si="42"/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2995000</v>
      </c>
    </row>
    <row r="106" spans="1:10" ht="17.100000000000001" customHeight="1" x14ac:dyDescent="0.25">
      <c r="A106" s="28" t="s">
        <v>29</v>
      </c>
      <c r="B106" s="21" t="s">
        <v>267</v>
      </c>
      <c r="C106" s="22">
        <f>+SUM(D106:J106)</f>
        <v>2995000</v>
      </c>
      <c r="D106" s="22">
        <f>+SUMIF('TOTAL RECURSOS 2022'!$P:$P,CONCATENATE("O001",$A106,1,$F$8),'TOTAL RECURSOS 2022'!$N:$N)</f>
        <v>0</v>
      </c>
      <c r="E106" s="22">
        <f>+SUMIF('TOTAL RECURSOS 2022'!$P:$P,CONCATENATE("M001",$A106,1,$F$8),'TOTAL RECURSOS 2022'!$N:$N)</f>
        <v>0</v>
      </c>
      <c r="F106" s="22">
        <f>+SUMIF('TOTAL RECURSOS 2022'!$P:$P,CONCATENATE("E006",$A106,1,$F$8),'TOTAL RECURSOS 2022'!$N:$N)</f>
        <v>0</v>
      </c>
      <c r="G106" s="22">
        <f>+SUMIF('TOTAL RECURSOS 2022'!$P:$P,CONCATENATE("K024",$A106,1,$G$8),'TOTAL RECURSOS 2022'!$N:$N)</f>
        <v>0</v>
      </c>
      <c r="H106" s="22">
        <f>+SUMIF('TOTAL RECURSOS 2022'!$P:$P,CONCATENATE("O001",$A106,4,$F$8),'TOTAL RECURSOS 2022'!$N:$N)</f>
        <v>0</v>
      </c>
      <c r="I106" s="22">
        <f>+SUMIF('TOTAL RECURSOS 2022'!$P:$P,CONCATENATE("M001",$A106,4,$F$8),'TOTAL RECURSOS 2022'!$N:$N)</f>
        <v>0</v>
      </c>
      <c r="J106" s="22">
        <f>+SUMIF('TOTAL RECURSOS 2022'!$P:$P,CONCATENATE("E006",$A106,4,$F$8),'TOTAL RECURSOS 2022'!$N:$N)</f>
        <v>2995000</v>
      </c>
    </row>
    <row r="107" spans="1:10" ht="17.100000000000001" customHeight="1" x14ac:dyDescent="0.25">
      <c r="A107" s="27" t="s">
        <v>148</v>
      </c>
      <c r="B107" s="21" t="s">
        <v>268</v>
      </c>
      <c r="C107" s="22">
        <f t="shared" ref="C107:J107" si="43">+C108</f>
        <v>2445000</v>
      </c>
      <c r="D107" s="22">
        <f t="shared" si="43"/>
        <v>0</v>
      </c>
      <c r="E107" s="22">
        <f t="shared" si="43"/>
        <v>0</v>
      </c>
      <c r="F107" s="22">
        <f t="shared" si="43"/>
        <v>0</v>
      </c>
      <c r="G107" s="22">
        <f t="shared" si="43"/>
        <v>0</v>
      </c>
      <c r="H107" s="22">
        <f t="shared" si="43"/>
        <v>0</v>
      </c>
      <c r="I107" s="22">
        <f t="shared" si="43"/>
        <v>0</v>
      </c>
      <c r="J107" s="22">
        <f t="shared" si="43"/>
        <v>2445000</v>
      </c>
    </row>
    <row r="108" spans="1:10" ht="17.100000000000001" customHeight="1" x14ac:dyDescent="0.25">
      <c r="A108" s="28" t="s">
        <v>30</v>
      </c>
      <c r="B108" s="21" t="s">
        <v>268</v>
      </c>
      <c r="C108" s="22">
        <f>+SUM(D108:J108)</f>
        <v>2445000</v>
      </c>
      <c r="D108" s="22">
        <f>+SUMIF('TOTAL RECURSOS 2022'!$P:$P,CONCATENATE("O001",$A108,1,$F$8),'TOTAL RECURSOS 2022'!$N:$N)</f>
        <v>0</v>
      </c>
      <c r="E108" s="22">
        <f>+SUMIF('TOTAL RECURSOS 2022'!$P:$P,CONCATENATE("M001",$A108,1,$F$8),'TOTAL RECURSOS 2022'!$N:$N)</f>
        <v>0</v>
      </c>
      <c r="F108" s="22">
        <f>+SUMIF('TOTAL RECURSOS 2022'!$P:$P,CONCATENATE("E006",$A108,1,$F$8),'TOTAL RECURSOS 2022'!$N:$N)</f>
        <v>0</v>
      </c>
      <c r="G108" s="22">
        <f>+SUMIF('TOTAL RECURSOS 2022'!$P:$P,CONCATENATE("K024",$A108,1,$G$8),'TOTAL RECURSOS 2022'!$N:$N)</f>
        <v>0</v>
      </c>
      <c r="H108" s="22">
        <f>+SUMIF('TOTAL RECURSOS 2022'!$P:$P,CONCATENATE("O001",$A108,4,$F$8),'TOTAL RECURSOS 2022'!$N:$N)</f>
        <v>0</v>
      </c>
      <c r="I108" s="22">
        <f>+SUMIF('TOTAL RECURSOS 2022'!$P:$P,CONCATENATE("M001",$A108,4,$F$8),'TOTAL RECURSOS 2022'!$N:$N)</f>
        <v>0</v>
      </c>
      <c r="J108" s="22">
        <f>+SUMIF('TOTAL RECURSOS 2022'!$P:$P,CONCATENATE("E006",$A108,4,$F$8),'TOTAL RECURSOS 2022'!$N:$N)</f>
        <v>2445000</v>
      </c>
    </row>
    <row r="109" spans="1:10" s="9" customFormat="1" ht="17.100000000000001" customHeight="1" x14ac:dyDescent="0.2">
      <c r="A109" s="26">
        <v>2600</v>
      </c>
      <c r="B109" s="19" t="s">
        <v>269</v>
      </c>
      <c r="C109" s="20">
        <f t="shared" ref="C109:J109" si="44">+C110</f>
        <v>1440000</v>
      </c>
      <c r="D109" s="20">
        <f t="shared" si="44"/>
        <v>0</v>
      </c>
      <c r="E109" s="20">
        <f t="shared" si="44"/>
        <v>0</v>
      </c>
      <c r="F109" s="20">
        <f t="shared" si="44"/>
        <v>0</v>
      </c>
      <c r="G109" s="20">
        <f t="shared" si="44"/>
        <v>0</v>
      </c>
      <c r="H109" s="20">
        <f t="shared" si="44"/>
        <v>0</v>
      </c>
      <c r="I109" s="20">
        <f t="shared" si="44"/>
        <v>0</v>
      </c>
      <c r="J109" s="20">
        <f t="shared" si="44"/>
        <v>1440000</v>
      </c>
    </row>
    <row r="110" spans="1:10" ht="17.100000000000001" customHeight="1" x14ac:dyDescent="0.25">
      <c r="A110" s="27" t="s">
        <v>149</v>
      </c>
      <c r="B110" s="21" t="s">
        <v>270</v>
      </c>
      <c r="C110" s="22">
        <f t="shared" ref="C110:J110" si="45">+SUM(C111:C113)</f>
        <v>1440000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1440000</v>
      </c>
    </row>
    <row r="111" spans="1:10" ht="17.100000000000001" customHeight="1" x14ac:dyDescent="0.25">
      <c r="A111" s="28" t="s">
        <v>17</v>
      </c>
      <c r="B111" s="29" t="s">
        <v>271</v>
      </c>
      <c r="C111" s="22">
        <f>+SUM(D111:J111)</f>
        <v>1000000</v>
      </c>
      <c r="D111" s="22">
        <f>+SUMIF('TOTAL RECURSOS 2022'!$P:$P,CONCATENATE("O001",$A111,1,$F$8),'TOTAL RECURSOS 2022'!$N:$N)</f>
        <v>0</v>
      </c>
      <c r="E111" s="22">
        <f>+SUMIF('TOTAL RECURSOS 2022'!$P:$P,CONCATENATE("M001",$A111,1,$F$8),'TOTAL RECURSOS 2022'!$N:$N)</f>
        <v>0</v>
      </c>
      <c r="F111" s="22">
        <f>+SUMIF('TOTAL RECURSOS 2022'!$P:$P,CONCATENATE("E006",$A111,1,$F$8),'TOTAL RECURSOS 2022'!$N:$N)</f>
        <v>0</v>
      </c>
      <c r="G111" s="22">
        <f>+SUMIF('TOTAL RECURSOS 2022'!$P:$P,CONCATENATE("K024",$A111,1,$G$8),'TOTAL RECURSOS 2022'!$N:$N)</f>
        <v>0</v>
      </c>
      <c r="H111" s="22">
        <f>+SUMIF('TOTAL RECURSOS 2022'!$P:$P,CONCATENATE("O001",$A111,4,$F$8),'TOTAL RECURSOS 2022'!$N:$N)</f>
        <v>0</v>
      </c>
      <c r="I111" s="22">
        <f>+SUMIF('TOTAL RECURSOS 2022'!$P:$P,CONCATENATE("M001",$A111,4,$F$8),'TOTAL RECURSOS 2022'!$N:$N)</f>
        <v>0</v>
      </c>
      <c r="J111" s="22">
        <f>+SUMIF('TOTAL RECURSOS 2022'!$P:$P,CONCATENATE("E006",$A111,4,$F$8),'TOTAL RECURSOS 2022'!$N:$N)</f>
        <v>1000000</v>
      </c>
    </row>
    <row r="112" spans="1:10" ht="17.100000000000001" customHeight="1" x14ac:dyDescent="0.25">
      <c r="A112" s="28" t="s">
        <v>86</v>
      </c>
      <c r="B112" s="29" t="s">
        <v>271</v>
      </c>
      <c r="C112" s="22">
        <f>+SUM(D112:J112)</f>
        <v>0</v>
      </c>
      <c r="D112" s="22">
        <f>+SUMIF('TOTAL RECURSOS 2022'!$P:$P,CONCATENATE("O001",$A112,1,$F$8),'TOTAL RECURSOS 2022'!$N:$N)</f>
        <v>0</v>
      </c>
      <c r="E112" s="22">
        <f>+SUMIF('TOTAL RECURSOS 2022'!$P:$P,CONCATENATE("M001",$A112,1,$F$8),'TOTAL RECURSOS 2022'!$N:$N)</f>
        <v>0</v>
      </c>
      <c r="F112" s="22">
        <f>+SUMIF('TOTAL RECURSOS 2022'!$P:$P,CONCATENATE("E006",$A112,1,$F$8),'TOTAL RECURSOS 2022'!$N:$N)</f>
        <v>0</v>
      </c>
      <c r="G112" s="22">
        <f>+SUMIF('TOTAL RECURSOS 2022'!$P:$P,CONCATENATE("K024",$A112,1,$G$8),'TOTAL RECURSOS 2022'!$N:$N)</f>
        <v>0</v>
      </c>
      <c r="H112" s="22">
        <f>+SUMIF('TOTAL RECURSOS 2022'!$P:$P,CONCATENATE("O001",$A112,4,$F$8),'TOTAL RECURSOS 2022'!$N:$N)</f>
        <v>0</v>
      </c>
      <c r="I112" s="22">
        <f>+SUMIF('TOTAL RECURSOS 2022'!$P:$P,CONCATENATE("M001",$A112,4,$F$8),'TOTAL RECURSOS 2022'!$N:$N)</f>
        <v>0</v>
      </c>
      <c r="J112" s="22">
        <f>+SUMIF('TOTAL RECURSOS 2022'!$P:$P,CONCATENATE("E006",$A112,4,$F$8),'TOTAL RECURSOS 2022'!$N:$N)</f>
        <v>0</v>
      </c>
    </row>
    <row r="113" spans="1:10" ht="17.100000000000001" customHeight="1" x14ac:dyDescent="0.25">
      <c r="A113" s="28" t="s">
        <v>31</v>
      </c>
      <c r="B113" s="30" t="s">
        <v>272</v>
      </c>
      <c r="C113" s="22">
        <f>+SUM(D113:J113)</f>
        <v>440000</v>
      </c>
      <c r="D113" s="22">
        <f>+SUMIF('TOTAL RECURSOS 2022'!$P:$P,CONCATENATE("O001",$A113,1,$F$8),'TOTAL RECURSOS 2022'!$N:$N)</f>
        <v>0</v>
      </c>
      <c r="E113" s="22">
        <f>+SUMIF('TOTAL RECURSOS 2022'!$P:$P,CONCATENATE("M001",$A113,1,$F$8),'TOTAL RECURSOS 2022'!$N:$N)</f>
        <v>0</v>
      </c>
      <c r="F113" s="22">
        <f>+SUMIF('TOTAL RECURSOS 2022'!$P:$P,CONCATENATE("E006",$A113,1,$F$8),'TOTAL RECURSOS 2022'!$N:$N)</f>
        <v>0</v>
      </c>
      <c r="G113" s="22">
        <f>+SUMIF('TOTAL RECURSOS 2022'!$P:$P,CONCATENATE("K024",$A113,1,$G$8),'TOTAL RECURSOS 2022'!$N:$N)</f>
        <v>0</v>
      </c>
      <c r="H113" s="22">
        <f>+SUMIF('TOTAL RECURSOS 2022'!$P:$P,CONCATENATE("O001",$A113,4,$F$8),'TOTAL RECURSOS 2022'!$N:$N)</f>
        <v>0</v>
      </c>
      <c r="I113" s="22">
        <f>+SUMIF('TOTAL RECURSOS 2022'!$P:$P,CONCATENATE("M001",$A113,4,$F$8),'TOTAL RECURSOS 2022'!$N:$N)</f>
        <v>0</v>
      </c>
      <c r="J113" s="22">
        <f>+SUMIF('TOTAL RECURSOS 2022'!$P:$P,CONCATENATE("E006",$A113,4,$F$8),'TOTAL RECURSOS 2022'!$N:$N)</f>
        <v>440000</v>
      </c>
    </row>
    <row r="114" spans="1:10" s="9" customFormat="1" ht="17.100000000000001" customHeight="1" x14ac:dyDescent="0.2">
      <c r="A114" s="26">
        <v>2700</v>
      </c>
      <c r="B114" s="19" t="s">
        <v>273</v>
      </c>
      <c r="C114" s="20">
        <f t="shared" ref="C114:J114" si="46">+C115+C117+C119+C121+C123</f>
        <v>650000</v>
      </c>
      <c r="D114" s="20">
        <f t="shared" si="46"/>
        <v>0</v>
      </c>
      <c r="E114" s="20">
        <f t="shared" si="46"/>
        <v>0</v>
      </c>
      <c r="F114" s="20">
        <f t="shared" si="46"/>
        <v>0</v>
      </c>
      <c r="G114" s="20">
        <f t="shared" si="46"/>
        <v>0</v>
      </c>
      <c r="H114" s="20">
        <f t="shared" si="46"/>
        <v>0</v>
      </c>
      <c r="I114" s="20">
        <f t="shared" si="46"/>
        <v>0</v>
      </c>
      <c r="J114" s="20">
        <f t="shared" si="46"/>
        <v>650000</v>
      </c>
    </row>
    <row r="115" spans="1:10" ht="17.100000000000001" customHeight="1" x14ac:dyDescent="0.25">
      <c r="A115" s="27" t="s">
        <v>150</v>
      </c>
      <c r="B115" s="21" t="s">
        <v>274</v>
      </c>
      <c r="C115" s="22">
        <f t="shared" ref="C115:J115" si="47">+C116</f>
        <v>100000</v>
      </c>
      <c r="D115" s="22">
        <f t="shared" si="47"/>
        <v>0</v>
      </c>
      <c r="E115" s="22">
        <f t="shared" si="47"/>
        <v>0</v>
      </c>
      <c r="F115" s="22">
        <f t="shared" si="47"/>
        <v>0</v>
      </c>
      <c r="G115" s="22">
        <f t="shared" si="47"/>
        <v>0</v>
      </c>
      <c r="H115" s="22">
        <f t="shared" si="47"/>
        <v>0</v>
      </c>
      <c r="I115" s="22">
        <f t="shared" si="47"/>
        <v>0</v>
      </c>
      <c r="J115" s="22">
        <f t="shared" si="47"/>
        <v>100000</v>
      </c>
    </row>
    <row r="116" spans="1:10" ht="17.100000000000001" customHeight="1" x14ac:dyDescent="0.25">
      <c r="A116" s="28" t="s">
        <v>87</v>
      </c>
      <c r="B116" s="21" t="s">
        <v>274</v>
      </c>
      <c r="C116" s="22">
        <f>+SUM(D116:J116)</f>
        <v>100000</v>
      </c>
      <c r="D116" s="22">
        <f>+SUMIF('TOTAL RECURSOS 2022'!$P:$P,CONCATENATE("O001",$A116,1,$F$8),'TOTAL RECURSOS 2022'!$N:$N)</f>
        <v>0</v>
      </c>
      <c r="E116" s="22">
        <f>+SUMIF('TOTAL RECURSOS 2022'!$P:$P,CONCATENATE("M001",$A116,1,$F$8),'TOTAL RECURSOS 2022'!$N:$N)</f>
        <v>0</v>
      </c>
      <c r="F116" s="22">
        <f>+SUMIF('TOTAL RECURSOS 2022'!$P:$P,CONCATENATE("E006",$A116,1,$F$8),'TOTAL RECURSOS 2022'!$N:$N)</f>
        <v>0</v>
      </c>
      <c r="G116" s="22">
        <f>+SUMIF('TOTAL RECURSOS 2022'!$P:$P,CONCATENATE("K024",$A116,1,$G$8),'TOTAL RECURSOS 2022'!$N:$N)</f>
        <v>0</v>
      </c>
      <c r="H116" s="22">
        <f>+SUMIF('TOTAL RECURSOS 2022'!$P:$P,CONCATENATE("O001",$A116,4,$F$8),'TOTAL RECURSOS 2022'!$N:$N)</f>
        <v>0</v>
      </c>
      <c r="I116" s="22">
        <f>+SUMIF('TOTAL RECURSOS 2022'!$P:$P,CONCATENATE("M001",$A116,4,$F$8),'TOTAL RECURSOS 2022'!$N:$N)</f>
        <v>0</v>
      </c>
      <c r="J116" s="22">
        <f>+SUMIF('TOTAL RECURSOS 2022'!$P:$P,CONCATENATE("E006",$A116,4,$F$8),'TOTAL RECURSOS 2022'!$N:$N)</f>
        <v>100000</v>
      </c>
    </row>
    <row r="117" spans="1:10" ht="17.100000000000001" customHeight="1" x14ac:dyDescent="0.25">
      <c r="A117" s="27" t="s">
        <v>151</v>
      </c>
      <c r="B117" s="21" t="s">
        <v>275</v>
      </c>
      <c r="C117" s="22">
        <f t="shared" ref="C117:J117" si="48">+C118</f>
        <v>530000</v>
      </c>
      <c r="D117" s="22">
        <f t="shared" si="48"/>
        <v>0</v>
      </c>
      <c r="E117" s="22">
        <f t="shared" si="48"/>
        <v>0</v>
      </c>
      <c r="F117" s="22">
        <f t="shared" si="48"/>
        <v>0</v>
      </c>
      <c r="G117" s="22">
        <f t="shared" si="48"/>
        <v>0</v>
      </c>
      <c r="H117" s="22">
        <f t="shared" si="48"/>
        <v>0</v>
      </c>
      <c r="I117" s="22">
        <f t="shared" si="48"/>
        <v>0</v>
      </c>
      <c r="J117" s="22">
        <f t="shared" si="48"/>
        <v>530000</v>
      </c>
    </row>
    <row r="118" spans="1:10" ht="17.100000000000001" customHeight="1" x14ac:dyDescent="0.25">
      <c r="A118" s="28" t="s">
        <v>88</v>
      </c>
      <c r="B118" s="21" t="s">
        <v>276</v>
      </c>
      <c r="C118" s="22">
        <f>+SUM(D118:J118)</f>
        <v>530000</v>
      </c>
      <c r="D118" s="22">
        <f>+SUMIF('TOTAL RECURSOS 2022'!$P:$P,CONCATENATE("O001",$A118,1,$F$8),'TOTAL RECURSOS 2022'!$N:$N)</f>
        <v>0</v>
      </c>
      <c r="E118" s="22">
        <f>+SUMIF('TOTAL RECURSOS 2022'!$P:$P,CONCATENATE("M001",$A118,1,$F$8),'TOTAL RECURSOS 2022'!$N:$N)</f>
        <v>0</v>
      </c>
      <c r="F118" s="22">
        <f>+SUMIF('TOTAL RECURSOS 2022'!$P:$P,CONCATENATE("E006",$A118,1,$F$8),'TOTAL RECURSOS 2022'!$N:$N)</f>
        <v>0</v>
      </c>
      <c r="G118" s="22">
        <f>+SUMIF('TOTAL RECURSOS 2022'!$P:$P,CONCATENATE("K024",$A118,1,$G$8),'TOTAL RECURSOS 2022'!$N:$N)</f>
        <v>0</v>
      </c>
      <c r="H118" s="22">
        <f>+SUMIF('TOTAL RECURSOS 2022'!$P:$P,CONCATENATE("O001",$A118,4,$F$8),'TOTAL RECURSOS 2022'!$N:$N)</f>
        <v>0</v>
      </c>
      <c r="I118" s="22">
        <f>+SUMIF('TOTAL RECURSOS 2022'!$P:$P,CONCATENATE("M001",$A118,4,$F$8),'TOTAL RECURSOS 2022'!$N:$N)</f>
        <v>0</v>
      </c>
      <c r="J118" s="22">
        <f>+SUMIF('TOTAL RECURSOS 2022'!$P:$P,CONCATENATE("E006",$A118,4,$F$8),'TOTAL RECURSOS 2022'!$N:$N)</f>
        <v>530000</v>
      </c>
    </row>
    <row r="119" spans="1:10" ht="17.100000000000001" customHeight="1" x14ac:dyDescent="0.25">
      <c r="A119" s="27" t="s">
        <v>152</v>
      </c>
      <c r="B119" s="21" t="s">
        <v>277</v>
      </c>
      <c r="C119" s="22">
        <f t="shared" ref="C119:J119" si="49">+C120</f>
        <v>20000</v>
      </c>
      <c r="D119" s="22">
        <f t="shared" si="49"/>
        <v>0</v>
      </c>
      <c r="E119" s="22">
        <f t="shared" si="49"/>
        <v>0</v>
      </c>
      <c r="F119" s="22">
        <f t="shared" si="49"/>
        <v>0</v>
      </c>
      <c r="G119" s="22">
        <f t="shared" si="49"/>
        <v>0</v>
      </c>
      <c r="H119" s="22">
        <f t="shared" si="49"/>
        <v>0</v>
      </c>
      <c r="I119" s="22">
        <f t="shared" si="49"/>
        <v>0</v>
      </c>
      <c r="J119" s="22">
        <f t="shared" si="49"/>
        <v>20000</v>
      </c>
    </row>
    <row r="120" spans="1:10" ht="17.100000000000001" customHeight="1" x14ac:dyDescent="0.25">
      <c r="A120" s="28" t="s">
        <v>64</v>
      </c>
      <c r="B120" s="21" t="s">
        <v>277</v>
      </c>
      <c r="C120" s="22">
        <f>+SUM(D120:J120)</f>
        <v>20000</v>
      </c>
      <c r="D120" s="22">
        <f>+SUMIF('TOTAL RECURSOS 2022'!$P:$P,CONCATENATE("O001",$A120,1,$F$8),'TOTAL RECURSOS 2022'!$N:$N)</f>
        <v>0</v>
      </c>
      <c r="E120" s="22">
        <f>+SUMIF('TOTAL RECURSOS 2022'!$P:$P,CONCATENATE("M001",$A120,1,$F$8),'TOTAL RECURSOS 2022'!$N:$N)</f>
        <v>0</v>
      </c>
      <c r="F120" s="22">
        <f>+SUMIF('TOTAL RECURSOS 2022'!$P:$P,CONCATENATE("E006",$A120,1,$F$8),'TOTAL RECURSOS 2022'!$N:$N)</f>
        <v>0</v>
      </c>
      <c r="G120" s="22">
        <f>+SUMIF('TOTAL RECURSOS 2022'!$P:$P,CONCATENATE("K024",$A120,1,$G$8),'TOTAL RECURSOS 2022'!$N:$N)</f>
        <v>0</v>
      </c>
      <c r="H120" s="22">
        <f>+SUMIF('TOTAL RECURSOS 2022'!$P:$P,CONCATENATE("O001",$A120,4,$F$8),'TOTAL RECURSOS 2022'!$N:$N)</f>
        <v>0</v>
      </c>
      <c r="I120" s="22">
        <f>+SUMIF('TOTAL RECURSOS 2022'!$P:$P,CONCATENATE("M001",$A120,4,$F$8),'TOTAL RECURSOS 2022'!$N:$N)</f>
        <v>0</v>
      </c>
      <c r="J120" s="22">
        <f>+SUMIF('TOTAL RECURSOS 2022'!$P:$P,CONCATENATE("E006",$A120,4,$F$8),'TOTAL RECURSOS 2022'!$N:$N)</f>
        <v>20000</v>
      </c>
    </row>
    <row r="121" spans="1:10" ht="17.100000000000001" customHeight="1" x14ac:dyDescent="0.25">
      <c r="A121" s="27">
        <v>274</v>
      </c>
      <c r="B121" s="21" t="s">
        <v>453</v>
      </c>
      <c r="C121" s="22">
        <f t="shared" ref="C121:J123" si="50">+C122</f>
        <v>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0</v>
      </c>
    </row>
    <row r="122" spans="1:10" ht="17.100000000000001" customHeight="1" x14ac:dyDescent="0.25">
      <c r="A122" s="28">
        <v>27401</v>
      </c>
      <c r="B122" s="21" t="s">
        <v>453</v>
      </c>
      <c r="C122" s="22">
        <f>+SUM(D122:J122)</f>
        <v>0</v>
      </c>
      <c r="D122" s="22">
        <f>+SUMIF('TOTAL RECURSOS 2022'!$P:$P,CONCATENATE("O001",$A122,1,$F$8),'TOTAL RECURSOS 2022'!$N:$N)</f>
        <v>0</v>
      </c>
      <c r="E122" s="22">
        <f>+SUMIF('TOTAL RECURSOS 2022'!$P:$P,CONCATENATE("M001",$A122,1,$F$8),'TOTAL RECURSOS 2022'!$N:$N)</f>
        <v>0</v>
      </c>
      <c r="F122" s="22">
        <f>+SUMIF('TOTAL RECURSOS 2022'!$P:$P,CONCATENATE("E006",$A122,1,$F$8),'TOTAL RECURSOS 2022'!$N:$N)</f>
        <v>0</v>
      </c>
      <c r="G122" s="22">
        <f>+SUMIF('TOTAL RECURSOS 2022'!$P:$P,CONCATENATE("K024",$A122,1,$G$8),'TOTAL RECURSOS 2022'!$N:$N)</f>
        <v>0</v>
      </c>
      <c r="H122" s="22">
        <f>+SUMIF('TOTAL RECURSOS 2022'!$P:$P,CONCATENATE("O001",$A122,4,$F$8),'TOTAL RECURSOS 2022'!$N:$N)</f>
        <v>0</v>
      </c>
      <c r="I122" s="22">
        <f>+SUMIF('TOTAL RECURSOS 2022'!$P:$P,CONCATENATE("M001",$A122,4,$F$8),'TOTAL RECURSOS 2022'!$N:$N)</f>
        <v>0</v>
      </c>
      <c r="J122" s="22">
        <f>+SUMIF('TOTAL RECURSOS 2022'!$P:$P,CONCATENATE("E006",$A122,4,$F$8),'TOTAL RECURSOS 2022'!$N:$N)</f>
        <v>0</v>
      </c>
    </row>
    <row r="123" spans="1:10" ht="17.100000000000001" customHeight="1" x14ac:dyDescent="0.25">
      <c r="A123" s="27">
        <v>275</v>
      </c>
      <c r="B123" s="21" t="s">
        <v>471</v>
      </c>
      <c r="C123" s="22">
        <f t="shared" si="50"/>
        <v>0</v>
      </c>
      <c r="D123" s="22">
        <f t="shared" si="50"/>
        <v>0</v>
      </c>
      <c r="E123" s="22">
        <f t="shared" si="50"/>
        <v>0</v>
      </c>
      <c r="F123" s="22">
        <f t="shared" si="50"/>
        <v>0</v>
      </c>
      <c r="G123" s="22">
        <f t="shared" si="50"/>
        <v>0</v>
      </c>
      <c r="H123" s="22">
        <f t="shared" si="50"/>
        <v>0</v>
      </c>
      <c r="I123" s="22">
        <f t="shared" si="50"/>
        <v>0</v>
      </c>
      <c r="J123" s="22">
        <f t="shared" si="50"/>
        <v>0</v>
      </c>
    </row>
    <row r="124" spans="1:10" ht="17.100000000000001" customHeight="1" x14ac:dyDescent="0.25">
      <c r="A124" s="28">
        <v>27501</v>
      </c>
      <c r="B124" s="21" t="s">
        <v>471</v>
      </c>
      <c r="C124" s="22">
        <f>+SUM(D124:J124)</f>
        <v>0</v>
      </c>
      <c r="D124" s="22">
        <f>+SUMIF('TOTAL RECURSOS 2022'!$P:$P,CONCATENATE("O001",$A124,1,$F$8),'TOTAL RECURSOS 2022'!$N:$N)</f>
        <v>0</v>
      </c>
      <c r="E124" s="22">
        <f>+SUMIF('TOTAL RECURSOS 2022'!$P:$P,CONCATENATE("M001",$A124,1,$F$8),'TOTAL RECURSOS 2022'!$N:$N)</f>
        <v>0</v>
      </c>
      <c r="F124" s="22">
        <f>+SUMIF('TOTAL RECURSOS 2022'!$P:$P,CONCATENATE("E006",$A124,1,$F$8),'TOTAL RECURSOS 2022'!$N:$N)</f>
        <v>0</v>
      </c>
      <c r="G124" s="22">
        <f>+SUMIF('TOTAL RECURSOS 2022'!$P:$P,CONCATENATE("K024",$A124,1,$G$8),'TOTAL RECURSOS 2022'!$N:$N)</f>
        <v>0</v>
      </c>
      <c r="H124" s="22">
        <f>+SUMIF('TOTAL RECURSOS 2022'!$P:$P,CONCATENATE("O001",$A124,4,$F$8),'TOTAL RECURSOS 2022'!$N:$N)</f>
        <v>0</v>
      </c>
      <c r="I124" s="22">
        <f>+SUMIF('TOTAL RECURSOS 2022'!$P:$P,CONCATENATE("M001",$A124,4,$F$8),'TOTAL RECURSOS 2022'!$N:$N)</f>
        <v>0</v>
      </c>
      <c r="J124" s="22">
        <f>+SUMIF('TOTAL RECURSOS 2022'!$P:$P,CONCATENATE("E006",$A124,4,$F$8),'TOTAL RECURSOS 2022'!$N:$N)</f>
        <v>0</v>
      </c>
    </row>
    <row r="125" spans="1:10" s="9" customFormat="1" ht="17.100000000000001" customHeight="1" x14ac:dyDescent="0.2">
      <c r="A125" s="26">
        <v>2900</v>
      </c>
      <c r="B125" s="19" t="s">
        <v>278</v>
      </c>
      <c r="C125" s="20">
        <f>+C126+C128+C130+C134+C136+C138+C140+C132</f>
        <v>4127000</v>
      </c>
      <c r="D125" s="20">
        <f>+D126+D128+D130+D134+D136+D138+D140+D132</f>
        <v>0</v>
      </c>
      <c r="E125" s="20">
        <f>+E126+E128+E130+E134+E136+E138+E140+E132</f>
        <v>0</v>
      </c>
      <c r="F125" s="20">
        <f t="shared" ref="F125:J125" si="51">+F126+F128+F130+F134+F136+F138+F140+F132</f>
        <v>0</v>
      </c>
      <c r="G125" s="20">
        <f t="shared" si="51"/>
        <v>0</v>
      </c>
      <c r="H125" s="20">
        <f t="shared" si="51"/>
        <v>0</v>
      </c>
      <c r="I125" s="20">
        <f t="shared" si="51"/>
        <v>0</v>
      </c>
      <c r="J125" s="20">
        <f t="shared" si="51"/>
        <v>4127000</v>
      </c>
    </row>
    <row r="126" spans="1:10" ht="17.100000000000001" customHeight="1" x14ac:dyDescent="0.25">
      <c r="A126" s="27" t="s">
        <v>153</v>
      </c>
      <c r="B126" s="21" t="s">
        <v>279</v>
      </c>
      <c r="C126" s="22">
        <f t="shared" ref="C126:J126" si="52">+C127</f>
        <v>782000</v>
      </c>
      <c r="D126" s="22">
        <f t="shared" si="52"/>
        <v>0</v>
      </c>
      <c r="E126" s="22">
        <f t="shared" si="52"/>
        <v>0</v>
      </c>
      <c r="F126" s="22">
        <f t="shared" si="52"/>
        <v>0</v>
      </c>
      <c r="G126" s="22">
        <f t="shared" si="52"/>
        <v>0</v>
      </c>
      <c r="H126" s="22">
        <f t="shared" si="52"/>
        <v>0</v>
      </c>
      <c r="I126" s="22">
        <f t="shared" si="52"/>
        <v>0</v>
      </c>
      <c r="J126" s="22">
        <f t="shared" si="52"/>
        <v>782000</v>
      </c>
    </row>
    <row r="127" spans="1:10" ht="17.100000000000001" customHeight="1" x14ac:dyDescent="0.25">
      <c r="A127" s="28" t="s">
        <v>32</v>
      </c>
      <c r="B127" s="21" t="s">
        <v>279</v>
      </c>
      <c r="C127" s="22">
        <f>+SUM(D127:J127)</f>
        <v>782000</v>
      </c>
      <c r="D127" s="22">
        <f>+SUMIF('TOTAL RECURSOS 2022'!$P:$P,CONCATENATE("O001",$A127,1,$F$8),'TOTAL RECURSOS 2022'!$N:$N)</f>
        <v>0</v>
      </c>
      <c r="E127" s="22">
        <f>+SUMIF('TOTAL RECURSOS 2022'!$P:$P,CONCATENATE("M001",$A127,1,$F$8),'TOTAL RECURSOS 2022'!$N:$N)</f>
        <v>0</v>
      </c>
      <c r="F127" s="22">
        <f>+SUMIF('TOTAL RECURSOS 2022'!$P:$P,CONCATENATE("E006",$A127,1,$F$8),'TOTAL RECURSOS 2022'!$N:$N)</f>
        <v>0</v>
      </c>
      <c r="G127" s="22">
        <f>+SUMIF('TOTAL RECURSOS 2022'!$P:$P,CONCATENATE("K024",$A127,1,$G$8),'TOTAL RECURSOS 2022'!$N:$N)</f>
        <v>0</v>
      </c>
      <c r="H127" s="22">
        <f>+SUMIF('TOTAL RECURSOS 2022'!$P:$P,CONCATENATE("O001",$A127,4,$F$8),'TOTAL RECURSOS 2022'!$N:$N)</f>
        <v>0</v>
      </c>
      <c r="I127" s="22">
        <f>+SUMIF('TOTAL RECURSOS 2022'!$P:$P,CONCATENATE("M001",$A127,4,$F$8),'TOTAL RECURSOS 2022'!$N:$N)</f>
        <v>0</v>
      </c>
      <c r="J127" s="22">
        <f>+SUMIF('TOTAL RECURSOS 2022'!$P:$P,CONCATENATE("E006",$A127,4,$F$8),'TOTAL RECURSOS 2022'!$N:$N)</f>
        <v>782000</v>
      </c>
    </row>
    <row r="128" spans="1:10" ht="17.100000000000001" customHeight="1" x14ac:dyDescent="0.25">
      <c r="A128" s="27" t="s">
        <v>154</v>
      </c>
      <c r="B128" s="21" t="s">
        <v>280</v>
      </c>
      <c r="C128" s="22">
        <f t="shared" ref="C128:J128" si="53">+C129</f>
        <v>80000</v>
      </c>
      <c r="D128" s="22">
        <f t="shared" si="53"/>
        <v>0</v>
      </c>
      <c r="E128" s="22">
        <f t="shared" si="53"/>
        <v>0</v>
      </c>
      <c r="F128" s="22">
        <f t="shared" si="53"/>
        <v>0</v>
      </c>
      <c r="G128" s="22">
        <f t="shared" si="53"/>
        <v>0</v>
      </c>
      <c r="H128" s="22">
        <f t="shared" si="53"/>
        <v>0</v>
      </c>
      <c r="I128" s="22">
        <f t="shared" si="53"/>
        <v>0</v>
      </c>
      <c r="J128" s="22">
        <f t="shared" si="53"/>
        <v>80000</v>
      </c>
    </row>
    <row r="129" spans="1:10" ht="17.100000000000001" customHeight="1" x14ac:dyDescent="0.25">
      <c r="A129" s="28" t="s">
        <v>33</v>
      </c>
      <c r="B129" s="21" t="s">
        <v>280</v>
      </c>
      <c r="C129" s="22">
        <f>+SUM(D129:J129)</f>
        <v>80000</v>
      </c>
      <c r="D129" s="22">
        <f>+SUMIF('TOTAL RECURSOS 2022'!$P:$P,CONCATENATE("O001",$A129,1,$F$8),'TOTAL RECURSOS 2022'!$N:$N)</f>
        <v>0</v>
      </c>
      <c r="E129" s="22">
        <f>+SUMIF('TOTAL RECURSOS 2022'!$P:$P,CONCATENATE("M001",$A129,1,$F$8),'TOTAL RECURSOS 2022'!$N:$N)</f>
        <v>0</v>
      </c>
      <c r="F129" s="22">
        <f>+SUMIF('TOTAL RECURSOS 2022'!$P:$P,CONCATENATE("E006",$A129,1,$F$8),'TOTAL RECURSOS 2022'!$N:$N)</f>
        <v>0</v>
      </c>
      <c r="G129" s="22">
        <f>+SUMIF('TOTAL RECURSOS 2022'!$P:$P,CONCATENATE("K024",$A129,1,$G$8),'TOTAL RECURSOS 2022'!$N:$N)</f>
        <v>0</v>
      </c>
      <c r="H129" s="22">
        <f>+SUMIF('TOTAL RECURSOS 2022'!$P:$P,CONCATENATE("O001",$A129,4,$F$8),'TOTAL RECURSOS 2022'!$N:$N)</f>
        <v>0</v>
      </c>
      <c r="I129" s="22">
        <f>+SUMIF('TOTAL RECURSOS 2022'!$P:$P,CONCATENATE("M001",$A129,4,$F$8),'TOTAL RECURSOS 2022'!$N:$N)</f>
        <v>0</v>
      </c>
      <c r="J129" s="22">
        <f>+SUMIF('TOTAL RECURSOS 2022'!$P:$P,CONCATENATE("E006",$A129,4,$F$8),'TOTAL RECURSOS 2022'!$N:$N)</f>
        <v>80000</v>
      </c>
    </row>
    <row r="130" spans="1:10" ht="17.100000000000001" customHeight="1" x14ac:dyDescent="0.25">
      <c r="A130" s="27">
        <v>293</v>
      </c>
      <c r="B130" s="21" t="s">
        <v>472</v>
      </c>
      <c r="C130" s="22">
        <f t="shared" ref="C130:J132" si="54">+C131</f>
        <v>15000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0</v>
      </c>
      <c r="J130" s="22">
        <f t="shared" si="54"/>
        <v>15000</v>
      </c>
    </row>
    <row r="131" spans="1:10" ht="17.100000000000001" customHeight="1" x14ac:dyDescent="0.25">
      <c r="A131" s="28">
        <v>29301</v>
      </c>
      <c r="B131" s="21" t="s">
        <v>472</v>
      </c>
      <c r="C131" s="22">
        <f>+SUM(D131:J131)</f>
        <v>15000</v>
      </c>
      <c r="D131" s="22">
        <f>+SUMIF('TOTAL RECURSOS 2022'!$P:$P,CONCATENATE("O001",$A131,1,$F$8),'TOTAL RECURSOS 2022'!$N:$N)</f>
        <v>0</v>
      </c>
      <c r="E131" s="22">
        <f>+SUMIF('TOTAL RECURSOS 2022'!$P:$P,CONCATENATE("M001",$A131,1,$F$8),'TOTAL RECURSOS 2022'!$N:$N)</f>
        <v>0</v>
      </c>
      <c r="F131" s="22">
        <f>+SUMIF('TOTAL RECURSOS 2022'!$P:$P,CONCATENATE("E006",$A131,1,$F$8),'TOTAL RECURSOS 2022'!$N:$N)</f>
        <v>0</v>
      </c>
      <c r="G131" s="22">
        <f>+SUMIF('TOTAL RECURSOS 2022'!$P:$P,CONCATENATE("K024",$A131,1,$G$8),'TOTAL RECURSOS 2022'!$N:$N)</f>
        <v>0</v>
      </c>
      <c r="H131" s="22">
        <f>+SUMIF('TOTAL RECURSOS 2022'!$P:$P,CONCATENATE("O001",$A131,4,$F$8),'TOTAL RECURSOS 2022'!$N:$N)</f>
        <v>0</v>
      </c>
      <c r="I131" s="22">
        <f>+SUMIF('TOTAL RECURSOS 2022'!$P:$P,CONCATENATE("M001",$A131,4,$F$8),'TOTAL RECURSOS 2022'!$N:$N)</f>
        <v>0</v>
      </c>
      <c r="J131" s="22">
        <f>+SUMIF('TOTAL RECURSOS 2022'!$P:$P,CONCATENATE("E006",$A131,4,$F$8),'TOTAL RECURSOS 2022'!$N:$N)</f>
        <v>15000</v>
      </c>
    </row>
    <row r="132" spans="1:10" ht="17.100000000000001" customHeight="1" x14ac:dyDescent="0.25">
      <c r="A132" s="27" t="s">
        <v>155</v>
      </c>
      <c r="B132" s="21" t="s">
        <v>281</v>
      </c>
      <c r="C132" s="22">
        <f t="shared" si="54"/>
        <v>1100000</v>
      </c>
      <c r="D132" s="22">
        <f t="shared" si="54"/>
        <v>0</v>
      </c>
      <c r="E132" s="22">
        <f t="shared" si="54"/>
        <v>0</v>
      </c>
      <c r="F132" s="22">
        <f t="shared" si="54"/>
        <v>0</v>
      </c>
      <c r="G132" s="22">
        <f t="shared" si="54"/>
        <v>0</v>
      </c>
      <c r="H132" s="22">
        <f t="shared" si="54"/>
        <v>0</v>
      </c>
      <c r="I132" s="22">
        <f t="shared" si="54"/>
        <v>0</v>
      </c>
      <c r="J132" s="22">
        <f t="shared" si="54"/>
        <v>1100000</v>
      </c>
    </row>
    <row r="133" spans="1:10" ht="17.100000000000001" customHeight="1" x14ac:dyDescent="0.25">
      <c r="A133" s="28" t="s">
        <v>34</v>
      </c>
      <c r="B133" s="21" t="s">
        <v>282</v>
      </c>
      <c r="C133" s="22">
        <f>+SUM(D133:J133)</f>
        <v>1100000</v>
      </c>
      <c r="D133" s="22">
        <f>+SUMIF('TOTAL RECURSOS 2022'!$P:$P,CONCATENATE("O001",$A133,1,$F$8),'TOTAL RECURSOS 2022'!$N:$N)</f>
        <v>0</v>
      </c>
      <c r="E133" s="22">
        <f>+SUMIF('TOTAL RECURSOS 2022'!$P:$P,CONCATENATE("M001",$A133,1,$F$8),'TOTAL RECURSOS 2022'!$N:$N)</f>
        <v>0</v>
      </c>
      <c r="F133" s="22">
        <f>+SUMIF('TOTAL RECURSOS 2022'!$P:$P,CONCATENATE("E006",$A133,1,$F$8),'TOTAL RECURSOS 2022'!$N:$N)</f>
        <v>0</v>
      </c>
      <c r="G133" s="22">
        <f>+SUMIF('TOTAL RECURSOS 2022'!$P:$P,CONCATENATE("K024",$A133,1,$G$8),'TOTAL RECURSOS 2022'!$N:$N)</f>
        <v>0</v>
      </c>
      <c r="H133" s="22">
        <f>+SUMIF('TOTAL RECURSOS 2022'!$P:$P,CONCATENATE("O001",$A133,4,$F$8),'TOTAL RECURSOS 2022'!$N:$N)</f>
        <v>0</v>
      </c>
      <c r="I133" s="22">
        <f>+SUMIF('TOTAL RECURSOS 2022'!$P:$P,CONCATENATE("M001",$A133,4,$F$8),'TOTAL RECURSOS 2022'!$N:$N)</f>
        <v>0</v>
      </c>
      <c r="J133" s="22">
        <f>+SUMIF('TOTAL RECURSOS 2022'!$P:$P,CONCATENATE("E006",$A133,4,$F$8),'TOTAL RECURSOS 2022'!$N:$N)</f>
        <v>1100000</v>
      </c>
    </row>
    <row r="134" spans="1:10" ht="17.100000000000001" customHeight="1" x14ac:dyDescent="0.25">
      <c r="A134" s="27" t="s">
        <v>156</v>
      </c>
      <c r="B134" s="21" t="s">
        <v>283</v>
      </c>
      <c r="C134" s="22">
        <f t="shared" ref="C134:J134" si="55">+C135</f>
        <v>750000</v>
      </c>
      <c r="D134" s="22">
        <f t="shared" si="55"/>
        <v>0</v>
      </c>
      <c r="E134" s="22">
        <f t="shared" si="55"/>
        <v>0</v>
      </c>
      <c r="F134" s="22">
        <f t="shared" si="55"/>
        <v>0</v>
      </c>
      <c r="G134" s="22">
        <f t="shared" si="55"/>
        <v>0</v>
      </c>
      <c r="H134" s="22">
        <f t="shared" si="55"/>
        <v>0</v>
      </c>
      <c r="I134" s="22">
        <f t="shared" si="55"/>
        <v>0</v>
      </c>
      <c r="J134" s="22">
        <f t="shared" si="55"/>
        <v>750000</v>
      </c>
    </row>
    <row r="135" spans="1:10" ht="17.100000000000001" customHeight="1" x14ac:dyDescent="0.25">
      <c r="A135" s="28" t="s">
        <v>35</v>
      </c>
      <c r="B135" s="21" t="s">
        <v>283</v>
      </c>
      <c r="C135" s="22">
        <f>+SUM(D135:J135)</f>
        <v>750000</v>
      </c>
      <c r="D135" s="22">
        <f>+SUMIF('TOTAL RECURSOS 2022'!$P:$P,CONCATENATE("O001",$A135,1,$F$8),'TOTAL RECURSOS 2022'!$N:$N)</f>
        <v>0</v>
      </c>
      <c r="E135" s="22">
        <f>+SUMIF('TOTAL RECURSOS 2022'!$P:$P,CONCATENATE("M001",$A135,1,$F$8),'TOTAL RECURSOS 2022'!$N:$N)</f>
        <v>0</v>
      </c>
      <c r="F135" s="22">
        <f>+SUMIF('TOTAL RECURSOS 2022'!$P:$P,CONCATENATE("E006",$A135,1,$F$8),'TOTAL RECURSOS 2022'!$N:$N)</f>
        <v>0</v>
      </c>
      <c r="G135" s="22">
        <f>+SUMIF('TOTAL RECURSOS 2022'!$P:$P,CONCATENATE("K024",$A135,1,$G$8),'TOTAL RECURSOS 2022'!$N:$N)</f>
        <v>0</v>
      </c>
      <c r="H135" s="22">
        <f>+SUMIF('TOTAL RECURSOS 2022'!$P:$P,CONCATENATE("O001",$A135,4,$F$8),'TOTAL RECURSOS 2022'!$N:$N)</f>
        <v>0</v>
      </c>
      <c r="I135" s="22">
        <f>+SUMIF('TOTAL RECURSOS 2022'!$P:$P,CONCATENATE("M001",$A135,4,$F$8),'TOTAL RECURSOS 2022'!$N:$N)</f>
        <v>0</v>
      </c>
      <c r="J135" s="22">
        <f>+SUMIF('TOTAL RECURSOS 2022'!$P:$P,CONCATENATE("E006",$A135,4,$F$8),'TOTAL RECURSOS 2022'!$N:$N)</f>
        <v>750000</v>
      </c>
    </row>
    <row r="136" spans="1:10" ht="17.100000000000001" customHeight="1" x14ac:dyDescent="0.25">
      <c r="A136" s="27" t="s">
        <v>157</v>
      </c>
      <c r="B136" s="21" t="s">
        <v>284</v>
      </c>
      <c r="C136" s="22">
        <f t="shared" ref="C136:J136" si="56">+C137</f>
        <v>50000</v>
      </c>
      <c r="D136" s="22">
        <f t="shared" si="56"/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50000</v>
      </c>
    </row>
    <row r="137" spans="1:10" ht="17.100000000000001" customHeight="1" x14ac:dyDescent="0.25">
      <c r="A137" s="28" t="s">
        <v>89</v>
      </c>
      <c r="B137" s="21" t="s">
        <v>284</v>
      </c>
      <c r="C137" s="22">
        <f>+SUM(D137:J137)</f>
        <v>50000</v>
      </c>
      <c r="D137" s="22">
        <f>+SUMIF('TOTAL RECURSOS 2022'!$P:$P,CONCATENATE("O001",$A137,1,$F$8),'TOTAL RECURSOS 2022'!$N:$N)</f>
        <v>0</v>
      </c>
      <c r="E137" s="22">
        <f>+SUMIF('TOTAL RECURSOS 2022'!$P:$P,CONCATENATE("M001",$A137,1,$F$8),'TOTAL RECURSOS 2022'!$N:$N)</f>
        <v>0</v>
      </c>
      <c r="F137" s="22">
        <f>+SUMIF('TOTAL RECURSOS 2022'!$P:$P,CONCATENATE("E006",$A137,1,$F$8),'TOTAL RECURSOS 2022'!$N:$N)</f>
        <v>0</v>
      </c>
      <c r="G137" s="22">
        <f>+SUMIF('TOTAL RECURSOS 2022'!$P:$P,CONCATENATE("K024",$A137,1,$G$8),'TOTAL RECURSOS 2022'!$N:$N)</f>
        <v>0</v>
      </c>
      <c r="H137" s="22">
        <f>+SUMIF('TOTAL RECURSOS 2022'!$P:$P,CONCATENATE("O001",$A137,4,$F$8),'TOTAL RECURSOS 2022'!$N:$N)</f>
        <v>0</v>
      </c>
      <c r="I137" s="22">
        <f>+SUMIF('TOTAL RECURSOS 2022'!$P:$P,CONCATENATE("M001",$A137,4,$F$8),'TOTAL RECURSOS 2022'!$N:$N)</f>
        <v>0</v>
      </c>
      <c r="J137" s="22">
        <f>+SUMIF('TOTAL RECURSOS 2022'!$P:$P,CONCATENATE("E006",$A137,4,$F$8),'TOTAL RECURSOS 2022'!$N:$N)</f>
        <v>50000</v>
      </c>
    </row>
    <row r="138" spans="1:10" ht="17.100000000000001" customHeight="1" x14ac:dyDescent="0.25">
      <c r="A138" s="27" t="s">
        <v>158</v>
      </c>
      <c r="B138" s="21" t="s">
        <v>285</v>
      </c>
      <c r="C138" s="22">
        <f t="shared" ref="C138:J138" si="57">+C139</f>
        <v>1200000</v>
      </c>
      <c r="D138" s="22">
        <f t="shared" si="57"/>
        <v>0</v>
      </c>
      <c r="E138" s="22">
        <f t="shared" si="57"/>
        <v>0</v>
      </c>
      <c r="F138" s="22">
        <f t="shared" si="57"/>
        <v>0</v>
      </c>
      <c r="G138" s="22">
        <f t="shared" si="57"/>
        <v>0</v>
      </c>
      <c r="H138" s="22">
        <f t="shared" si="57"/>
        <v>0</v>
      </c>
      <c r="I138" s="22">
        <f t="shared" si="57"/>
        <v>0</v>
      </c>
      <c r="J138" s="22">
        <f t="shared" si="57"/>
        <v>1200000</v>
      </c>
    </row>
    <row r="139" spans="1:10" ht="17.100000000000001" customHeight="1" x14ac:dyDescent="0.25">
      <c r="A139" s="28" t="s">
        <v>36</v>
      </c>
      <c r="B139" s="21" t="s">
        <v>285</v>
      </c>
      <c r="C139" s="22">
        <f>+SUM(D139:J139)</f>
        <v>1200000</v>
      </c>
      <c r="D139" s="22">
        <f>+SUMIF('TOTAL RECURSOS 2022'!$P:$P,CONCATENATE("O001",$A139,1,$F$8),'TOTAL RECURSOS 2022'!$N:$N)</f>
        <v>0</v>
      </c>
      <c r="E139" s="22">
        <f>+SUMIF('TOTAL RECURSOS 2022'!$P:$P,CONCATENATE("M001",$A139,1,$F$8),'TOTAL RECURSOS 2022'!$N:$N)</f>
        <v>0</v>
      </c>
      <c r="F139" s="22">
        <f>+SUMIF('TOTAL RECURSOS 2022'!$P:$P,CONCATENATE("E006",$A139,1,$F$8),'TOTAL RECURSOS 2022'!$N:$N)</f>
        <v>0</v>
      </c>
      <c r="G139" s="22">
        <f>+SUMIF('TOTAL RECURSOS 2022'!$P:$P,CONCATENATE("K024",$A139,1,$G$8),'TOTAL RECURSOS 2022'!$N:$N)</f>
        <v>0</v>
      </c>
      <c r="H139" s="22">
        <f>+SUMIF('TOTAL RECURSOS 2022'!$P:$P,CONCATENATE("O001",$A139,4,$F$8),'TOTAL RECURSOS 2022'!$N:$N)</f>
        <v>0</v>
      </c>
      <c r="I139" s="22">
        <f>+SUMIF('TOTAL RECURSOS 2022'!$P:$P,CONCATENATE("M001",$A139,4,$F$8),'TOTAL RECURSOS 2022'!$N:$N)</f>
        <v>0</v>
      </c>
      <c r="J139" s="22">
        <f>+SUMIF('TOTAL RECURSOS 2022'!$P:$P,CONCATENATE("E006",$A139,4,$F$8),'TOTAL RECURSOS 2022'!$N:$N)</f>
        <v>1200000</v>
      </c>
    </row>
    <row r="140" spans="1:10" ht="17.100000000000001" customHeight="1" x14ac:dyDescent="0.25">
      <c r="A140" s="27" t="s">
        <v>159</v>
      </c>
      <c r="B140" s="21" t="s">
        <v>286</v>
      </c>
      <c r="C140" s="22">
        <f t="shared" ref="C140:J140" si="58">+C141</f>
        <v>150000</v>
      </c>
      <c r="D140" s="22">
        <f t="shared" si="58"/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150000</v>
      </c>
    </row>
    <row r="141" spans="1:10" ht="17.100000000000001" customHeight="1" x14ac:dyDescent="0.25">
      <c r="A141" s="28" t="s">
        <v>90</v>
      </c>
      <c r="B141" s="21" t="s">
        <v>286</v>
      </c>
      <c r="C141" s="22">
        <f>+SUM(D141:J141)</f>
        <v>150000</v>
      </c>
      <c r="D141" s="22">
        <f>+SUMIF('TOTAL RECURSOS 2022'!$P:$P,CONCATENATE("O001",$A141,1,$F$8),'TOTAL RECURSOS 2022'!$N:$N)</f>
        <v>0</v>
      </c>
      <c r="E141" s="22">
        <f>+SUMIF('TOTAL RECURSOS 2022'!$P:$P,CONCATENATE("M001",$A141,1,$F$8),'TOTAL RECURSOS 2022'!$N:$N)</f>
        <v>0</v>
      </c>
      <c r="F141" s="22">
        <f>+SUMIF('TOTAL RECURSOS 2022'!$P:$P,CONCATENATE("E006",$A141,1,$F$8),'TOTAL RECURSOS 2022'!$N:$N)</f>
        <v>0</v>
      </c>
      <c r="G141" s="22">
        <f>+SUMIF('TOTAL RECURSOS 2022'!$P:$P,CONCATENATE("K024",$A141,1,$G$8),'TOTAL RECURSOS 2022'!$N:$N)</f>
        <v>0</v>
      </c>
      <c r="H141" s="22">
        <f>+SUMIF('TOTAL RECURSOS 2022'!$P:$P,CONCATENATE("O001",$A141,4,$F$8),'TOTAL RECURSOS 2022'!$N:$N)</f>
        <v>0</v>
      </c>
      <c r="I141" s="22">
        <f>+SUMIF('TOTAL RECURSOS 2022'!$P:$P,CONCATENATE("M001",$A141,4,$F$8),'TOTAL RECURSOS 2022'!$N:$N)</f>
        <v>0</v>
      </c>
      <c r="J141" s="22">
        <f>+SUMIF('TOTAL RECURSOS 2022'!$P:$P,CONCATENATE("E006",$A141,4,$F$8),'TOTAL RECURSOS 2022'!$N:$N)</f>
        <v>150000</v>
      </c>
    </row>
    <row r="142" spans="1:10" s="9" customFormat="1" ht="17.100000000000001" customHeight="1" x14ac:dyDescent="0.2">
      <c r="A142" s="23">
        <v>3000</v>
      </c>
      <c r="B142" s="24" t="s">
        <v>287</v>
      </c>
      <c r="C142" s="18">
        <f t="shared" ref="C142:J142" si="59">+C143+C164+C178+C200+C209+C227+C241+C250</f>
        <v>102419133</v>
      </c>
      <c r="D142" s="18">
        <f t="shared" si="59"/>
        <v>73932</v>
      </c>
      <c r="E142" s="18">
        <f t="shared" si="59"/>
        <v>213337</v>
      </c>
      <c r="F142" s="18">
        <f t="shared" si="59"/>
        <v>34297318</v>
      </c>
      <c r="G142" s="18">
        <f t="shared" si="59"/>
        <v>0</v>
      </c>
      <c r="H142" s="18">
        <f t="shared" si="59"/>
        <v>53006</v>
      </c>
      <c r="I142" s="18">
        <f t="shared" si="59"/>
        <v>1076375</v>
      </c>
      <c r="J142" s="18">
        <f t="shared" si="59"/>
        <v>66705165</v>
      </c>
    </row>
    <row r="143" spans="1:10" s="9" customFormat="1" ht="17.100000000000001" customHeight="1" x14ac:dyDescent="0.2">
      <c r="A143" s="26">
        <v>3100</v>
      </c>
      <c r="B143" s="19" t="s">
        <v>288</v>
      </c>
      <c r="C143" s="20">
        <f>+C144+C146+C148+C150+C152+C154+C158+C160+C162</f>
        <v>30889351</v>
      </c>
      <c r="D143" s="20">
        <f>+D144+D146+D148+D150+D152+D154+D158+D160+D162</f>
        <v>0</v>
      </c>
      <c r="E143" s="20">
        <f>+E144+E146+E148+E150+E152+E154+E158+E160+E162</f>
        <v>0</v>
      </c>
      <c r="F143" s="20">
        <f>+F144+F146+F148+F150+F152+F154+F158+F160+F162</f>
        <v>19121934</v>
      </c>
      <c r="G143" s="20">
        <f t="shared" ref="G143" si="60">+G144+G146+G148+G150+G154+G158+G160+G162</f>
        <v>0</v>
      </c>
      <c r="H143" s="20">
        <f>+H144+H146+H148+H150+H152+H154+H158+H160+H162</f>
        <v>0</v>
      </c>
      <c r="I143" s="20">
        <f>+I144+I146+I148+I150+I152+I154+I158+I160+I162</f>
        <v>0</v>
      </c>
      <c r="J143" s="20">
        <f>+J144+J146+J148+J150+J152+J154+J158+J160+J162</f>
        <v>11767417</v>
      </c>
    </row>
    <row r="144" spans="1:10" ht="17.100000000000001" customHeight="1" x14ac:dyDescent="0.25">
      <c r="A144" s="27" t="s">
        <v>160</v>
      </c>
      <c r="B144" s="21" t="s">
        <v>289</v>
      </c>
      <c r="C144" s="22">
        <f t="shared" ref="C144:J144" si="61">+C145</f>
        <v>21100000</v>
      </c>
      <c r="D144" s="22">
        <f t="shared" si="61"/>
        <v>0</v>
      </c>
      <c r="E144" s="22">
        <f t="shared" si="61"/>
        <v>0</v>
      </c>
      <c r="F144" s="22">
        <f t="shared" si="61"/>
        <v>12163196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8936804</v>
      </c>
    </row>
    <row r="145" spans="1:10" ht="17.100000000000001" customHeight="1" x14ac:dyDescent="0.25">
      <c r="A145" s="28" t="s">
        <v>18</v>
      </c>
      <c r="B145" s="21" t="s">
        <v>290</v>
      </c>
      <c r="C145" s="22">
        <f>+SUM(D145:J145)</f>
        <v>21100000</v>
      </c>
      <c r="D145" s="22">
        <f>+SUMIF('TOTAL RECURSOS 2022'!$P:$P,CONCATENATE("O001",$A145,1,$F$8),'TOTAL RECURSOS 2022'!$N:$N)</f>
        <v>0</v>
      </c>
      <c r="E145" s="22">
        <f>+SUMIF('TOTAL RECURSOS 2022'!$P:$P,CONCATENATE("M001",$A145,1,$F$8),'TOTAL RECURSOS 2022'!$N:$N)</f>
        <v>0</v>
      </c>
      <c r="F145" s="22">
        <f>+SUMIF('TOTAL RECURSOS 2022'!$P:$P,CONCATENATE("E006",$A145,1,$F$8),'TOTAL RECURSOS 2022'!$N:$N)</f>
        <v>12163196</v>
      </c>
      <c r="G145" s="22">
        <f>+SUMIF('TOTAL RECURSOS 2022'!$P:$P,CONCATENATE("K024",$A145,1,$G$8),'TOTAL RECURSOS 2022'!$N:$N)</f>
        <v>0</v>
      </c>
      <c r="H145" s="22">
        <f>+SUMIF('TOTAL RECURSOS 2022'!$P:$P,CONCATENATE("O001",$A145,4,$F$8),'TOTAL RECURSOS 2022'!$N:$N)</f>
        <v>0</v>
      </c>
      <c r="I145" s="22">
        <f>+SUMIF('TOTAL RECURSOS 2022'!$P:$P,CONCATENATE("M001",$A145,4,$F$8),'TOTAL RECURSOS 2022'!$N:$N)</f>
        <v>0</v>
      </c>
      <c r="J145" s="22">
        <f>+SUMIF('TOTAL RECURSOS 2022'!$P:$P,CONCATENATE("E006",$A145,4,$F$8),'TOTAL RECURSOS 2022'!$N:$N)</f>
        <v>8936804</v>
      </c>
    </row>
    <row r="146" spans="1:10" ht="17.100000000000001" customHeight="1" x14ac:dyDescent="0.25">
      <c r="A146" s="27" t="s">
        <v>161</v>
      </c>
      <c r="B146" s="21" t="s">
        <v>291</v>
      </c>
      <c r="C146" s="22">
        <f t="shared" ref="C146:J146" si="62">+C147</f>
        <v>7867259</v>
      </c>
      <c r="D146" s="22">
        <f t="shared" si="62"/>
        <v>0</v>
      </c>
      <c r="E146" s="22">
        <f t="shared" si="62"/>
        <v>0</v>
      </c>
      <c r="F146" s="22">
        <f t="shared" si="62"/>
        <v>6821162</v>
      </c>
      <c r="G146" s="22">
        <f t="shared" si="62"/>
        <v>0</v>
      </c>
      <c r="H146" s="22">
        <f t="shared" si="62"/>
        <v>0</v>
      </c>
      <c r="I146" s="22">
        <f t="shared" si="62"/>
        <v>0</v>
      </c>
      <c r="J146" s="22">
        <f t="shared" si="62"/>
        <v>1046097</v>
      </c>
    </row>
    <row r="147" spans="1:10" ht="17.100000000000001" customHeight="1" x14ac:dyDescent="0.25">
      <c r="A147" s="28" t="s">
        <v>19</v>
      </c>
      <c r="B147" s="21" t="s">
        <v>292</v>
      </c>
      <c r="C147" s="22">
        <f>+SUM(D147:J147)</f>
        <v>7867259</v>
      </c>
      <c r="D147" s="22">
        <f>+SUMIF('TOTAL RECURSOS 2022'!$P:$P,CONCATENATE("O001",$A147,1,$F$8),'TOTAL RECURSOS 2022'!$N:$N)</f>
        <v>0</v>
      </c>
      <c r="E147" s="22">
        <f>+SUMIF('TOTAL RECURSOS 2022'!$P:$P,CONCATENATE("M001",$A147,1,$F$8),'TOTAL RECURSOS 2022'!$N:$N)</f>
        <v>0</v>
      </c>
      <c r="F147" s="22">
        <f>+SUMIF('TOTAL RECURSOS 2022'!$P:$P,CONCATENATE("E006",$A147,1,$F$8),'TOTAL RECURSOS 2022'!$N:$N)</f>
        <v>6821162</v>
      </c>
      <c r="G147" s="22">
        <f>+SUMIF('TOTAL RECURSOS 2022'!$P:$P,CONCATENATE("K024",$A147,1,$G$8),'TOTAL RECURSOS 2022'!$N:$N)</f>
        <v>0</v>
      </c>
      <c r="H147" s="22">
        <f>+SUMIF('TOTAL RECURSOS 2022'!$P:$P,CONCATENATE("O001",$A147,4,$F$8),'TOTAL RECURSOS 2022'!$N:$N)</f>
        <v>0</v>
      </c>
      <c r="I147" s="22">
        <f>+SUMIF('TOTAL RECURSOS 2022'!$P:$P,CONCATENATE("M001",$A147,4,$F$8),'TOTAL RECURSOS 2022'!$N:$N)</f>
        <v>0</v>
      </c>
      <c r="J147" s="22">
        <f>+SUMIF('TOTAL RECURSOS 2022'!$P:$P,CONCATENATE("E006",$A147,4,$F$8),'TOTAL RECURSOS 2022'!$N:$N)</f>
        <v>1046097</v>
      </c>
    </row>
    <row r="148" spans="1:10" ht="17.100000000000001" customHeight="1" x14ac:dyDescent="0.25">
      <c r="A148" s="27" t="s">
        <v>162</v>
      </c>
      <c r="B148" s="21" t="s">
        <v>293</v>
      </c>
      <c r="C148" s="22">
        <f t="shared" ref="C148:J148" si="63">+C149</f>
        <v>1500000</v>
      </c>
      <c r="D148" s="22">
        <f t="shared" si="63"/>
        <v>0</v>
      </c>
      <c r="E148" s="22">
        <f t="shared" si="63"/>
        <v>0</v>
      </c>
      <c r="F148" s="22">
        <f t="shared" si="63"/>
        <v>0</v>
      </c>
      <c r="G148" s="22">
        <f t="shared" si="63"/>
        <v>0</v>
      </c>
      <c r="H148" s="22">
        <f t="shared" si="63"/>
        <v>0</v>
      </c>
      <c r="I148" s="22">
        <f t="shared" si="63"/>
        <v>0</v>
      </c>
      <c r="J148" s="22">
        <f t="shared" si="63"/>
        <v>1500000</v>
      </c>
    </row>
    <row r="149" spans="1:10" ht="17.100000000000001" customHeight="1" x14ac:dyDescent="0.25">
      <c r="A149" s="28" t="s">
        <v>37</v>
      </c>
      <c r="B149" s="21" t="s">
        <v>294</v>
      </c>
      <c r="C149" s="22">
        <f>+SUM(D149:J149)</f>
        <v>1500000</v>
      </c>
      <c r="D149" s="22">
        <f>+SUMIF('TOTAL RECURSOS 2022'!$P:$P,CONCATENATE("O001",$A149,1,$F$8),'TOTAL RECURSOS 2022'!$N:$N)</f>
        <v>0</v>
      </c>
      <c r="E149" s="22">
        <f>+SUMIF('TOTAL RECURSOS 2022'!$P:$P,CONCATENATE("M001",$A149,1,$F$8),'TOTAL RECURSOS 2022'!$N:$N)</f>
        <v>0</v>
      </c>
      <c r="F149" s="22">
        <f>+SUMIF('TOTAL RECURSOS 2022'!$P:$P,CONCATENATE("E006",$A149,1,$F$8),'TOTAL RECURSOS 2022'!$N:$N)</f>
        <v>0</v>
      </c>
      <c r="G149" s="22">
        <f>+SUMIF('TOTAL RECURSOS 2022'!$P:$P,CONCATENATE("K024",$A149,1,$G$8),'TOTAL RECURSOS 2022'!$N:$N)</f>
        <v>0</v>
      </c>
      <c r="H149" s="22">
        <f>+SUMIF('TOTAL RECURSOS 2022'!$P:$P,CONCATENATE("O001",$A149,4,$F$8),'TOTAL RECURSOS 2022'!$N:$N)</f>
        <v>0</v>
      </c>
      <c r="I149" s="22">
        <f>+SUMIF('TOTAL RECURSOS 2022'!$P:$P,CONCATENATE("M001",$A149,4,$F$8),'TOTAL RECURSOS 2022'!$N:$N)</f>
        <v>0</v>
      </c>
      <c r="J149" s="22">
        <f>+SUMIF('TOTAL RECURSOS 2022'!$P:$P,CONCATENATE("E006",$A149,4,$F$8),'TOTAL RECURSOS 2022'!$N:$N)</f>
        <v>1500000</v>
      </c>
    </row>
    <row r="150" spans="1:10" ht="17.100000000000001" customHeight="1" x14ac:dyDescent="0.25">
      <c r="A150" s="27" t="s">
        <v>163</v>
      </c>
      <c r="B150" s="21" t="s">
        <v>295</v>
      </c>
      <c r="C150" s="22">
        <f t="shared" ref="C150:J152" si="64">+C151</f>
        <v>72000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72000</v>
      </c>
    </row>
    <row r="151" spans="1:10" ht="17.100000000000001" customHeight="1" x14ac:dyDescent="0.25">
      <c r="A151" s="28" t="s">
        <v>50</v>
      </c>
      <c r="B151" s="21" t="s">
        <v>296</v>
      </c>
      <c r="C151" s="22">
        <f>+SUM(D151:J151)</f>
        <v>72000</v>
      </c>
      <c r="D151" s="22">
        <f>+SUMIF('TOTAL RECURSOS 2022'!$P:$P,CONCATENATE("O001",$A151,1,$F$8),'TOTAL RECURSOS 2022'!$N:$N)</f>
        <v>0</v>
      </c>
      <c r="E151" s="22">
        <f>+SUMIF('TOTAL RECURSOS 2022'!$P:$P,CONCATENATE("M001",$A151,1,$F$8),'TOTAL RECURSOS 2022'!$N:$N)</f>
        <v>0</v>
      </c>
      <c r="F151" s="22">
        <f>+SUMIF('TOTAL RECURSOS 2022'!$P:$P,CONCATENATE("E006",$A151,1,$F$8),'TOTAL RECURSOS 2022'!$N:$N)</f>
        <v>0</v>
      </c>
      <c r="G151" s="22">
        <f>+SUMIF('TOTAL RECURSOS 2022'!$P:$P,CONCATENATE("K024",$A151,1,$G$8),'TOTAL RECURSOS 2022'!$N:$N)</f>
        <v>0</v>
      </c>
      <c r="H151" s="22">
        <f>+SUMIF('TOTAL RECURSOS 2022'!$P:$P,CONCATENATE("O001",$A151,4,$F$8),'TOTAL RECURSOS 2022'!$N:$N)</f>
        <v>0</v>
      </c>
      <c r="I151" s="22">
        <f>+SUMIF('TOTAL RECURSOS 2022'!$P:$P,CONCATENATE("M001",$A151,4,$F$8),'TOTAL RECURSOS 2022'!$N:$N)</f>
        <v>0</v>
      </c>
      <c r="J151" s="22">
        <f>+SUMIF('TOTAL RECURSOS 2022'!$P:$P,CONCATENATE("E006",$A151,4,$F$8),'TOTAL RECURSOS 2022'!$N:$N)</f>
        <v>72000</v>
      </c>
    </row>
    <row r="152" spans="1:10" ht="17.100000000000001" customHeight="1" x14ac:dyDescent="0.25">
      <c r="A152" s="27">
        <v>315</v>
      </c>
      <c r="B152" s="21" t="s">
        <v>482</v>
      </c>
      <c r="C152" s="22">
        <f t="shared" si="64"/>
        <v>0</v>
      </c>
      <c r="D152" s="22">
        <f t="shared" si="64"/>
        <v>0</v>
      </c>
      <c r="E152" s="22">
        <f t="shared" si="64"/>
        <v>0</v>
      </c>
      <c r="F152" s="22">
        <f t="shared" si="64"/>
        <v>0</v>
      </c>
      <c r="G152" s="22">
        <f t="shared" si="64"/>
        <v>0</v>
      </c>
      <c r="H152" s="22">
        <f t="shared" si="64"/>
        <v>0</v>
      </c>
      <c r="I152" s="22">
        <f t="shared" si="64"/>
        <v>0</v>
      </c>
      <c r="J152" s="22">
        <f t="shared" si="64"/>
        <v>0</v>
      </c>
    </row>
    <row r="153" spans="1:10" ht="17.100000000000001" customHeight="1" x14ac:dyDescent="0.25">
      <c r="A153" s="28">
        <v>31501</v>
      </c>
      <c r="B153" s="21" t="s">
        <v>483</v>
      </c>
      <c r="C153" s="22">
        <f>+SUM(D153:J153)</f>
        <v>0</v>
      </c>
      <c r="D153" s="22">
        <f>+SUMIF('TOTAL RECURSOS 2022'!$P:$P,CONCATENATE("O001",$A153,1,$F$8),'TOTAL RECURSOS 2022'!$N:$N)</f>
        <v>0</v>
      </c>
      <c r="E153" s="22">
        <f>+SUMIF('TOTAL RECURSOS 2022'!$P:$P,CONCATENATE("M001",$A153,1,$F$8),'TOTAL RECURSOS 2022'!$N:$N)</f>
        <v>0</v>
      </c>
      <c r="F153" s="22">
        <f>+SUMIF('TOTAL RECURSOS 2022'!$P:$P,CONCATENATE("E006",$A153,1,$F$8),'TOTAL RECURSOS 2022'!$N:$N)</f>
        <v>0</v>
      </c>
      <c r="G153" s="22">
        <f>+SUMIF('TOTAL RECURSOS 2022'!$P:$P,CONCATENATE("K024",$A153,1,$G$8),'TOTAL RECURSOS 2022'!$N:$N)</f>
        <v>0</v>
      </c>
      <c r="H153" s="22">
        <f>+SUMIF('TOTAL RECURSOS 2022'!$P:$P,CONCATENATE("O001",$A153,4,$F$8),'TOTAL RECURSOS 2022'!$N:$N)</f>
        <v>0</v>
      </c>
      <c r="I153" s="22">
        <f>+SUMIF('TOTAL RECURSOS 2022'!$P:$P,CONCATENATE("M001",$A153,4,$F$8),'TOTAL RECURSOS 2022'!$N:$N)</f>
        <v>0</v>
      </c>
      <c r="J153" s="22">
        <f>+SUMIF('TOTAL RECURSOS 2022'!$P:$P,CONCATENATE("E006",$A153,4,$F$8),'TOTAL RECURSOS 2022'!$N:$N)</f>
        <v>0</v>
      </c>
    </row>
    <row r="154" spans="1:10" ht="17.100000000000001" customHeight="1" x14ac:dyDescent="0.25">
      <c r="A154" s="27" t="s">
        <v>164</v>
      </c>
      <c r="B154" s="21" t="s">
        <v>297</v>
      </c>
      <c r="C154" s="22">
        <f t="shared" ref="C154:J154" si="65">+C155+C157</f>
        <v>165092</v>
      </c>
      <c r="D154" s="22">
        <f t="shared" si="65"/>
        <v>0</v>
      </c>
      <c r="E154" s="22">
        <f t="shared" si="65"/>
        <v>0</v>
      </c>
      <c r="F154" s="22">
        <f t="shared" si="65"/>
        <v>137576</v>
      </c>
      <c r="G154" s="22">
        <f t="shared" si="65"/>
        <v>0</v>
      </c>
      <c r="H154" s="22">
        <f t="shared" si="65"/>
        <v>0</v>
      </c>
      <c r="I154" s="22">
        <f t="shared" si="65"/>
        <v>0</v>
      </c>
      <c r="J154" s="22">
        <f t="shared" si="65"/>
        <v>27516</v>
      </c>
    </row>
    <row r="155" spans="1:10" ht="17.100000000000001" customHeight="1" x14ac:dyDescent="0.25">
      <c r="A155" s="28" t="s">
        <v>51</v>
      </c>
      <c r="B155" s="21" t="s">
        <v>298</v>
      </c>
      <c r="C155" s="22">
        <f>+SUM(D155:J155)</f>
        <v>0</v>
      </c>
      <c r="D155" s="22">
        <f>+SUMIF('TOTAL RECURSOS 2022'!$P:$P,CONCATENATE("O001",$A155,1,$F$8),'TOTAL RECURSOS 2022'!$N:$N)</f>
        <v>0</v>
      </c>
      <c r="E155" s="22">
        <f>+SUMIF('TOTAL RECURSOS 2022'!$P:$P,CONCATENATE("M001",$A155,1,$F$8),'TOTAL RECURSOS 2022'!$N:$N)</f>
        <v>0</v>
      </c>
      <c r="F155" s="22">
        <f>+SUMIF('TOTAL RECURSOS 2022'!$P:$P,CONCATENATE("E006",$A155,1,$F$8),'TOTAL RECURSOS 2022'!$N:$N)</f>
        <v>0</v>
      </c>
      <c r="G155" s="22">
        <f>+SUMIF('TOTAL RECURSOS 2022'!$P:$P,CONCATENATE("K024",$A155,1,$G$8),'TOTAL RECURSOS 2022'!$N:$N)</f>
        <v>0</v>
      </c>
      <c r="H155" s="22">
        <f>+SUMIF('TOTAL RECURSOS 2022'!$P:$P,CONCATENATE("O001",$A155,4,$F$8),'TOTAL RECURSOS 2022'!$N:$N)</f>
        <v>0</v>
      </c>
      <c r="I155" s="22">
        <f>+SUMIF('TOTAL RECURSOS 2022'!$P:$P,CONCATENATE("M001",$A155,4,$F$8),'TOTAL RECURSOS 2022'!$N:$N)</f>
        <v>0</v>
      </c>
      <c r="J155" s="22">
        <f>+SUMIF('TOTAL RECURSOS 2022'!$P:$P,CONCATENATE("E006",$A155,4,$F$8),'TOTAL RECURSOS 2022'!$N:$N)</f>
        <v>0</v>
      </c>
    </row>
    <row r="156" spans="1:10" ht="17.100000000000001" customHeight="1" x14ac:dyDescent="0.25">
      <c r="A156" s="28" t="s">
        <v>91</v>
      </c>
      <c r="B156" s="21" t="s">
        <v>299</v>
      </c>
      <c r="C156" s="22">
        <f>+SUM(D156:J156)</f>
        <v>0</v>
      </c>
      <c r="D156" s="22">
        <f>+SUMIF('TOTAL RECURSOS 2022'!$P:$P,CONCATENATE("O001",$A156,1,$F$8),'TOTAL RECURSOS 2022'!$N:$N)</f>
        <v>0</v>
      </c>
      <c r="E156" s="22">
        <f>+SUMIF('TOTAL RECURSOS 2022'!$P:$P,CONCATENATE("M001",$A156,1,$F$8),'TOTAL RECURSOS 2022'!$N:$N)</f>
        <v>0</v>
      </c>
      <c r="F156" s="22">
        <f>+SUMIF('TOTAL RECURSOS 2022'!$P:$P,CONCATENATE("E006",$A156,1,$F$8),'TOTAL RECURSOS 2022'!$N:$N)</f>
        <v>0</v>
      </c>
      <c r="G156" s="22">
        <f>+SUMIF('TOTAL RECURSOS 2022'!$P:$P,CONCATENATE("K024",$A156,1,$G$8),'TOTAL RECURSOS 2022'!$N:$N)</f>
        <v>0</v>
      </c>
      <c r="H156" s="22">
        <f>+SUMIF('TOTAL RECURSOS 2022'!$P:$P,CONCATENATE("O001",$A156,4,$F$8),'TOTAL RECURSOS 2022'!$N:$N)</f>
        <v>0</v>
      </c>
      <c r="I156" s="22">
        <f>+SUMIF('TOTAL RECURSOS 2022'!$P:$P,CONCATENATE("M001",$A156,4,$F$8),'TOTAL RECURSOS 2022'!$N:$N)</f>
        <v>0</v>
      </c>
      <c r="J156" s="22">
        <f>+SUMIF('TOTAL RECURSOS 2022'!$P:$P,CONCATENATE("E006",$A156,4,$F$8),'TOTAL RECURSOS 2022'!$N:$N)</f>
        <v>0</v>
      </c>
    </row>
    <row r="157" spans="1:10" ht="17.100000000000001" customHeight="1" x14ac:dyDescent="0.25">
      <c r="A157" s="28">
        <v>31603</v>
      </c>
      <c r="B157" s="21" t="s">
        <v>468</v>
      </c>
      <c r="C157" s="22">
        <f>+SUM(D157:J157)</f>
        <v>165092</v>
      </c>
      <c r="D157" s="22">
        <f>+SUMIF('TOTAL RECURSOS 2022'!$P:$P,CONCATENATE("O001",$A157,1,$F$8),'TOTAL RECURSOS 2022'!$N:$N)</f>
        <v>0</v>
      </c>
      <c r="E157" s="22">
        <f>+SUMIF('TOTAL RECURSOS 2022'!$P:$P,CONCATENATE("M001",$A157,1,$F$8),'TOTAL RECURSOS 2022'!$N:$N)</f>
        <v>0</v>
      </c>
      <c r="F157" s="22">
        <f>+SUMIF('TOTAL RECURSOS 2022'!$P:$P,CONCATENATE("E006",$A157,1,$F$8),'TOTAL RECURSOS 2022'!$N:$N)</f>
        <v>137576</v>
      </c>
      <c r="G157" s="22">
        <f>+SUMIF('TOTAL RECURSOS 2022'!$P:$P,CONCATENATE("K024",$A157,1,$G$8),'TOTAL RECURSOS 2022'!$N:$N)</f>
        <v>0</v>
      </c>
      <c r="H157" s="22">
        <f>+SUMIF('TOTAL RECURSOS 2022'!$P:$P,CONCATENATE("O001",$A157,4,$F$8),'TOTAL RECURSOS 2022'!$N:$N)</f>
        <v>0</v>
      </c>
      <c r="I157" s="22">
        <f>+SUMIF('TOTAL RECURSOS 2022'!$P:$P,CONCATENATE("M001",$A157,4,$F$8),'TOTAL RECURSOS 2022'!$N:$N)</f>
        <v>0</v>
      </c>
      <c r="J157" s="22">
        <f>+SUMIF('TOTAL RECURSOS 2022'!$P:$P,CONCATENATE("E006",$A157,4,$F$8),'TOTAL RECURSOS 2022'!$N:$N)</f>
        <v>27516</v>
      </c>
    </row>
    <row r="158" spans="1:10" ht="17.100000000000001" customHeight="1" x14ac:dyDescent="0.25">
      <c r="A158" s="27" t="s">
        <v>165</v>
      </c>
      <c r="B158" s="21" t="s">
        <v>300</v>
      </c>
      <c r="C158" s="22">
        <f t="shared" ref="C158:J158" si="66">+C159</f>
        <v>10000</v>
      </c>
      <c r="D158" s="22">
        <f t="shared" si="66"/>
        <v>0</v>
      </c>
      <c r="E158" s="22">
        <f t="shared" si="66"/>
        <v>0</v>
      </c>
      <c r="F158" s="22">
        <f t="shared" si="66"/>
        <v>0</v>
      </c>
      <c r="G158" s="22">
        <f t="shared" si="66"/>
        <v>0</v>
      </c>
      <c r="H158" s="22">
        <f t="shared" si="66"/>
        <v>0</v>
      </c>
      <c r="I158" s="22">
        <f t="shared" si="66"/>
        <v>0</v>
      </c>
      <c r="J158" s="22">
        <f t="shared" si="66"/>
        <v>10000</v>
      </c>
    </row>
    <row r="159" spans="1:10" ht="17.100000000000001" customHeight="1" x14ac:dyDescent="0.25">
      <c r="A159" s="28" t="s">
        <v>38</v>
      </c>
      <c r="B159" s="21" t="s">
        <v>301</v>
      </c>
      <c r="C159" s="22">
        <f>+SUM(D159:J159)</f>
        <v>10000</v>
      </c>
      <c r="D159" s="22">
        <f>+SUMIF('TOTAL RECURSOS 2022'!$P:$P,CONCATENATE("O001",$A159,1,$F$8),'TOTAL RECURSOS 2022'!$N:$N)</f>
        <v>0</v>
      </c>
      <c r="E159" s="22">
        <f>+SUMIF('TOTAL RECURSOS 2022'!$P:$P,CONCATENATE("M001",$A159,1,$F$8),'TOTAL RECURSOS 2022'!$N:$N)</f>
        <v>0</v>
      </c>
      <c r="F159" s="22">
        <f>+SUMIF('TOTAL RECURSOS 2022'!$P:$P,CONCATENATE("E006",$A159,1,$F$8),'TOTAL RECURSOS 2022'!$N:$N)</f>
        <v>0</v>
      </c>
      <c r="G159" s="22">
        <f>+SUMIF('TOTAL RECURSOS 2022'!$P:$P,CONCATENATE("K024",$A159,1,$G$8),'TOTAL RECURSOS 2022'!$N:$N)</f>
        <v>0</v>
      </c>
      <c r="H159" s="22">
        <f>+SUMIF('TOTAL RECURSOS 2022'!$P:$P,CONCATENATE("O001",$A159,4,$F$8),'TOTAL RECURSOS 2022'!$N:$N)</f>
        <v>0</v>
      </c>
      <c r="I159" s="22">
        <f>+SUMIF('TOTAL RECURSOS 2022'!$P:$P,CONCATENATE("M001",$A159,4,$F$8),'TOTAL RECURSOS 2022'!$N:$N)</f>
        <v>0</v>
      </c>
      <c r="J159" s="22">
        <f>+SUMIF('TOTAL RECURSOS 2022'!$P:$P,CONCATENATE("E006",$A159,4,$F$8),'TOTAL RECURSOS 2022'!$N:$N)</f>
        <v>10000</v>
      </c>
    </row>
    <row r="160" spans="1:10" ht="17.100000000000001" customHeight="1" x14ac:dyDescent="0.25">
      <c r="A160" s="27" t="s">
        <v>166</v>
      </c>
      <c r="B160" s="21" t="s">
        <v>302</v>
      </c>
      <c r="C160" s="22">
        <f t="shared" ref="C160:J160" si="67">+C161</f>
        <v>160000</v>
      </c>
      <c r="D160" s="22">
        <f t="shared" si="67"/>
        <v>0</v>
      </c>
      <c r="E160" s="22">
        <f t="shared" si="67"/>
        <v>0</v>
      </c>
      <c r="F160" s="22">
        <f t="shared" si="67"/>
        <v>0</v>
      </c>
      <c r="G160" s="22">
        <f t="shared" si="67"/>
        <v>0</v>
      </c>
      <c r="H160" s="22">
        <f t="shared" si="67"/>
        <v>0</v>
      </c>
      <c r="I160" s="22">
        <f t="shared" si="67"/>
        <v>0</v>
      </c>
      <c r="J160" s="22">
        <f t="shared" si="67"/>
        <v>160000</v>
      </c>
    </row>
    <row r="161" spans="1:10" ht="17.100000000000001" customHeight="1" x14ac:dyDescent="0.25">
      <c r="A161" s="28" t="s">
        <v>52</v>
      </c>
      <c r="B161" s="21" t="s">
        <v>303</v>
      </c>
      <c r="C161" s="22">
        <f>+SUM(D161:J161)</f>
        <v>160000</v>
      </c>
      <c r="D161" s="22">
        <f>+SUMIF('TOTAL RECURSOS 2022'!$P:$P,CONCATENATE("O001",$A161,1,$F$8),'TOTAL RECURSOS 2022'!$N:$N)</f>
        <v>0</v>
      </c>
      <c r="E161" s="22">
        <f>+SUMIF('TOTAL RECURSOS 2022'!$P:$P,CONCATENATE("M001",$A161,1,$F$8),'TOTAL RECURSOS 2022'!$N:$N)</f>
        <v>0</v>
      </c>
      <c r="F161" s="22">
        <f>+SUMIF('TOTAL RECURSOS 2022'!$P:$P,CONCATENATE("E006",$A161,1,$F$8),'TOTAL RECURSOS 2022'!$N:$N)</f>
        <v>0</v>
      </c>
      <c r="G161" s="22">
        <f>+SUMIF('TOTAL RECURSOS 2022'!$P:$P,CONCATENATE("K024",$A161,1,$G$8),'TOTAL RECURSOS 2022'!$N:$N)</f>
        <v>0</v>
      </c>
      <c r="H161" s="22">
        <f>+SUMIF('TOTAL RECURSOS 2022'!$P:$P,CONCATENATE("O001",$A161,4,$F$8),'TOTAL RECURSOS 2022'!$N:$N)</f>
        <v>0</v>
      </c>
      <c r="I161" s="22">
        <f>+SUMIF('TOTAL RECURSOS 2022'!$P:$P,CONCATENATE("M001",$A161,4,$F$8),'TOTAL RECURSOS 2022'!$N:$N)</f>
        <v>0</v>
      </c>
      <c r="J161" s="22">
        <f>+SUMIF('TOTAL RECURSOS 2022'!$P:$P,CONCATENATE("E006",$A161,4,$F$8),'TOTAL RECURSOS 2022'!$N:$N)</f>
        <v>160000</v>
      </c>
    </row>
    <row r="162" spans="1:10" ht="17.100000000000001" customHeight="1" x14ac:dyDescent="0.25">
      <c r="A162" s="27" t="s">
        <v>167</v>
      </c>
      <c r="B162" s="21" t="s">
        <v>304</v>
      </c>
      <c r="C162" s="22">
        <f t="shared" ref="C162:J162" si="68">+C163</f>
        <v>15000</v>
      </c>
      <c r="D162" s="22">
        <f t="shared" si="68"/>
        <v>0</v>
      </c>
      <c r="E162" s="22">
        <f t="shared" si="68"/>
        <v>0</v>
      </c>
      <c r="F162" s="22">
        <f t="shared" si="68"/>
        <v>0</v>
      </c>
      <c r="G162" s="22">
        <f t="shared" si="68"/>
        <v>0</v>
      </c>
      <c r="H162" s="22">
        <f t="shared" si="68"/>
        <v>0</v>
      </c>
      <c r="I162" s="22">
        <f t="shared" si="68"/>
        <v>0</v>
      </c>
      <c r="J162" s="22">
        <f t="shared" si="68"/>
        <v>15000</v>
      </c>
    </row>
    <row r="163" spans="1:10" ht="17.100000000000001" customHeight="1" x14ac:dyDescent="0.25">
      <c r="A163" s="28" t="s">
        <v>92</v>
      </c>
      <c r="B163" s="21" t="s">
        <v>305</v>
      </c>
      <c r="C163" s="22">
        <f>+SUM(D163:J163)</f>
        <v>15000</v>
      </c>
      <c r="D163" s="22">
        <f>+SUMIF('TOTAL RECURSOS 2022'!$P:$P,CONCATENATE("O001",$A163,1,$F$8),'TOTAL RECURSOS 2022'!$N:$N)</f>
        <v>0</v>
      </c>
      <c r="E163" s="22">
        <f>+SUMIF('TOTAL RECURSOS 2022'!$P:$P,CONCATENATE("M001",$A163,1,$F$8),'TOTAL RECURSOS 2022'!$N:$N)</f>
        <v>0</v>
      </c>
      <c r="F163" s="22">
        <f>+SUMIF('TOTAL RECURSOS 2022'!$P:$P,CONCATENATE("E006",$A163,1,$F$8),'TOTAL RECURSOS 2022'!$N:$N)</f>
        <v>0</v>
      </c>
      <c r="G163" s="22">
        <f>+SUMIF('TOTAL RECURSOS 2022'!$P:$P,CONCATENATE("K024",$A163,1,$G$8),'TOTAL RECURSOS 2022'!$N:$N)</f>
        <v>0</v>
      </c>
      <c r="H163" s="22">
        <f>+SUMIF('TOTAL RECURSOS 2022'!$P:$P,CONCATENATE("O001",$A163,4,$F$8),'TOTAL RECURSOS 2022'!$N:$N)</f>
        <v>0</v>
      </c>
      <c r="I163" s="22">
        <f>+SUMIF('TOTAL RECURSOS 2022'!$P:$P,CONCATENATE("M001",$A163,4,$F$8),'TOTAL RECURSOS 2022'!$N:$N)</f>
        <v>0</v>
      </c>
      <c r="J163" s="22">
        <f>+SUMIF('TOTAL RECURSOS 2022'!$P:$P,CONCATENATE("E006",$A163,4,$F$8),'TOTAL RECURSOS 2022'!$N:$N)</f>
        <v>15000</v>
      </c>
    </row>
    <row r="164" spans="1:10" s="9" customFormat="1" ht="17.100000000000001" customHeight="1" x14ac:dyDescent="0.2">
      <c r="A164" s="26">
        <v>3200</v>
      </c>
      <c r="B164" s="19" t="s">
        <v>306</v>
      </c>
      <c r="C164" s="20">
        <f>+C165+C168+C172+C174+C176</f>
        <v>7920000</v>
      </c>
      <c r="D164" s="20">
        <f t="shared" ref="D164:J164" si="69">+D165+D168+D172+D174+D176</f>
        <v>0</v>
      </c>
      <c r="E164" s="20">
        <f t="shared" si="69"/>
        <v>0</v>
      </c>
      <c r="F164" s="20">
        <f t="shared" si="69"/>
        <v>1985631</v>
      </c>
      <c r="G164" s="20">
        <f t="shared" si="69"/>
        <v>0</v>
      </c>
      <c r="H164" s="20">
        <f t="shared" si="69"/>
        <v>0</v>
      </c>
      <c r="I164" s="20">
        <f t="shared" si="69"/>
        <v>25126</v>
      </c>
      <c r="J164" s="20">
        <f t="shared" si="69"/>
        <v>5909243</v>
      </c>
    </row>
    <row r="165" spans="1:10" ht="17.100000000000001" customHeight="1" x14ac:dyDescent="0.25">
      <c r="A165" s="27" t="s">
        <v>168</v>
      </c>
      <c r="B165" s="21" t="s">
        <v>307</v>
      </c>
      <c r="C165" s="22">
        <f>+C166+C167</f>
        <v>2150000</v>
      </c>
      <c r="D165" s="22">
        <f t="shared" ref="D165:J165" si="70">+D166+D167</f>
        <v>0</v>
      </c>
      <c r="E165" s="22">
        <f t="shared" si="70"/>
        <v>0</v>
      </c>
      <c r="F165" s="22">
        <f t="shared" si="70"/>
        <v>1033503</v>
      </c>
      <c r="G165" s="22">
        <f t="shared" si="70"/>
        <v>0</v>
      </c>
      <c r="H165" s="22">
        <f t="shared" si="70"/>
        <v>0</v>
      </c>
      <c r="I165" s="22">
        <f t="shared" si="70"/>
        <v>0</v>
      </c>
      <c r="J165" s="22">
        <f t="shared" si="70"/>
        <v>1116497</v>
      </c>
    </row>
    <row r="166" spans="1:10" ht="17.100000000000001" customHeight="1" x14ac:dyDescent="0.25">
      <c r="A166" s="28" t="s">
        <v>93</v>
      </c>
      <c r="B166" s="21" t="s">
        <v>308</v>
      </c>
      <c r="C166" s="22">
        <f>+SUM(D166:J166)</f>
        <v>2150000</v>
      </c>
      <c r="D166" s="22">
        <f>+SUMIF('TOTAL RECURSOS 2022'!$P:$P,CONCATENATE("O001",$A166,1,$F$8),'TOTAL RECURSOS 2022'!$N:$N)</f>
        <v>0</v>
      </c>
      <c r="E166" s="22">
        <f>+SUMIF('TOTAL RECURSOS 2022'!$P:$P,CONCATENATE("M001",$A166,1,$F$8),'TOTAL RECURSOS 2022'!$N:$N)</f>
        <v>0</v>
      </c>
      <c r="F166" s="22">
        <f>+SUMIF('TOTAL RECURSOS 2022'!$P:$P,CONCATENATE("E006",$A166,1,$F$8),'TOTAL RECURSOS 2022'!$N:$N)</f>
        <v>1033503</v>
      </c>
      <c r="G166" s="22">
        <f>+SUMIF('TOTAL RECURSOS 2022'!$P:$P,CONCATENATE("K024",$A166,1,$G$8),'TOTAL RECURSOS 2022'!$N:$N)</f>
        <v>0</v>
      </c>
      <c r="H166" s="22">
        <f>+SUMIF('TOTAL RECURSOS 2022'!$P:$P,CONCATENATE("O001",$A166,4,$F$8),'TOTAL RECURSOS 2022'!$N:$N)</f>
        <v>0</v>
      </c>
      <c r="I166" s="22">
        <f>+SUMIF('TOTAL RECURSOS 2022'!$P:$P,CONCATENATE("M001",$A166,4,$F$8),'TOTAL RECURSOS 2022'!$N:$N)</f>
        <v>0</v>
      </c>
      <c r="J166" s="22">
        <f>+SUMIF('TOTAL RECURSOS 2022'!$P:$P,CONCATENATE("E006",$A166,4,$F$8),'TOTAL RECURSOS 2022'!$N:$N)</f>
        <v>1116497</v>
      </c>
    </row>
    <row r="167" spans="1:10" ht="17.100000000000001" customHeight="1" x14ac:dyDescent="0.25">
      <c r="A167" s="28">
        <v>32302</v>
      </c>
      <c r="B167" s="21" t="s">
        <v>473</v>
      </c>
      <c r="C167" s="22">
        <f>+SUM(D167:J167)</f>
        <v>0</v>
      </c>
      <c r="D167" s="22">
        <f>+SUMIF('TOTAL RECURSOS 2022'!$P:$P,CONCATENATE("O001",$A167,1,$F$8),'TOTAL RECURSOS 2022'!$N:$N)</f>
        <v>0</v>
      </c>
      <c r="E167" s="22">
        <f>+SUMIF('TOTAL RECURSOS 2022'!$P:$P,CONCATENATE("M001",$A167,1,$F$8),'TOTAL RECURSOS 2022'!$N:$N)</f>
        <v>0</v>
      </c>
      <c r="F167" s="22">
        <f>+SUMIF('TOTAL RECURSOS 2022'!$P:$P,CONCATENATE("E006",$A167,1,$F$8),'TOTAL RECURSOS 2022'!$N:$N)</f>
        <v>0</v>
      </c>
      <c r="G167" s="22">
        <f>+SUMIF('TOTAL RECURSOS 2022'!$P:$P,CONCATENATE("K024",$A167,1,$G$8),'TOTAL RECURSOS 2022'!$N:$N)</f>
        <v>0</v>
      </c>
      <c r="H167" s="22">
        <f>+SUMIF('TOTAL RECURSOS 2022'!$P:$P,CONCATENATE("O001",$A167,4,$F$8),'TOTAL RECURSOS 2022'!$N:$N)</f>
        <v>0</v>
      </c>
      <c r="I167" s="22">
        <f>+SUMIF('TOTAL RECURSOS 2022'!$P:$P,CONCATENATE("M001",$A167,4,$F$8),'TOTAL RECURSOS 2022'!$N:$N)</f>
        <v>0</v>
      </c>
      <c r="J167" s="22">
        <f>+SUMIF('TOTAL RECURSOS 2022'!$P:$P,CONCATENATE("E006",$A167,4,$F$8),'TOTAL RECURSOS 2022'!$N:$N)</f>
        <v>0</v>
      </c>
    </row>
    <row r="168" spans="1:10" ht="17.100000000000001" customHeight="1" x14ac:dyDescent="0.25">
      <c r="A168" s="27" t="s">
        <v>169</v>
      </c>
      <c r="B168" s="21" t="s">
        <v>309</v>
      </c>
      <c r="C168" s="22">
        <f t="shared" ref="C168:J168" si="71">+SUM(C169:C171)</f>
        <v>4170000</v>
      </c>
      <c r="D168" s="22">
        <f t="shared" si="71"/>
        <v>0</v>
      </c>
      <c r="E168" s="22">
        <f t="shared" si="71"/>
        <v>0</v>
      </c>
      <c r="F168" s="22">
        <f t="shared" si="71"/>
        <v>952128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3217872</v>
      </c>
    </row>
    <row r="169" spans="1:10" ht="17.100000000000001" customHeight="1" x14ac:dyDescent="0.25">
      <c r="A169" s="28" t="s">
        <v>94</v>
      </c>
      <c r="B169" s="29" t="s">
        <v>310</v>
      </c>
      <c r="C169" s="22">
        <f>+SUM(D169:J169)</f>
        <v>1070000</v>
      </c>
      <c r="D169" s="22">
        <f>+SUMIF('TOTAL RECURSOS 2022'!$P:$P,CONCATENATE("O001",$A169,1,$F$8),'TOTAL RECURSOS 2022'!$N:$N)</f>
        <v>0</v>
      </c>
      <c r="E169" s="22">
        <f>+SUMIF('TOTAL RECURSOS 2022'!$P:$P,CONCATENATE("M001",$A169,1,$F$8),'TOTAL RECURSOS 2022'!$N:$N)</f>
        <v>0</v>
      </c>
      <c r="F169" s="22">
        <f>+SUMIF('TOTAL RECURSOS 2022'!$P:$P,CONCATENATE("E006",$A169,1,$F$8),'TOTAL RECURSOS 2022'!$N:$N)</f>
        <v>952128</v>
      </c>
      <c r="G169" s="22">
        <f>+SUMIF('TOTAL RECURSOS 2022'!$P:$P,CONCATENATE("K024",$A169,1,$G$8),'TOTAL RECURSOS 2022'!$N:$N)</f>
        <v>0</v>
      </c>
      <c r="H169" s="22">
        <f>+SUMIF('TOTAL RECURSOS 2022'!$P:$P,CONCATENATE("O001",$A169,4,$F$8),'TOTAL RECURSOS 2022'!$N:$N)</f>
        <v>0</v>
      </c>
      <c r="I169" s="22">
        <f>+SUMIF('TOTAL RECURSOS 2022'!$P:$P,CONCATENATE("M001",$A169,4,$F$8),'TOTAL RECURSOS 2022'!$N:$N)</f>
        <v>0</v>
      </c>
      <c r="J169" s="22">
        <f>+SUMIF('TOTAL RECURSOS 2022'!$P:$P,CONCATENATE("E006",$A169,4,$F$8),'TOTAL RECURSOS 2022'!$N:$N)</f>
        <v>117872</v>
      </c>
    </row>
    <row r="170" spans="1:10" ht="17.100000000000001" customHeight="1" x14ac:dyDescent="0.25">
      <c r="A170" s="28" t="s">
        <v>53</v>
      </c>
      <c r="B170" s="29" t="s">
        <v>311</v>
      </c>
      <c r="C170" s="22">
        <f>+SUM(D170:J170)</f>
        <v>3100000</v>
      </c>
      <c r="D170" s="22">
        <f>+SUMIF('TOTAL RECURSOS 2022'!$P:$P,CONCATENATE("O001",$A170,1,$F$8),'TOTAL RECURSOS 2022'!$N:$N)</f>
        <v>0</v>
      </c>
      <c r="E170" s="22">
        <f>+SUMIF('TOTAL RECURSOS 2022'!$P:$P,CONCATENATE("M001",$A170,1,$F$8),'TOTAL RECURSOS 2022'!$N:$N)</f>
        <v>0</v>
      </c>
      <c r="F170" s="22">
        <f>+SUMIF('TOTAL RECURSOS 2022'!$P:$P,CONCATENATE("E006",$A170,1,$F$8),'TOTAL RECURSOS 2022'!$N:$N)</f>
        <v>0</v>
      </c>
      <c r="G170" s="22">
        <f>+SUMIF('TOTAL RECURSOS 2022'!$P:$P,CONCATENATE("K024",$A170,1,$G$8),'TOTAL RECURSOS 2022'!$N:$N)</f>
        <v>0</v>
      </c>
      <c r="H170" s="22">
        <f>+SUMIF('TOTAL RECURSOS 2022'!$P:$P,CONCATENATE("O001",$A170,4,$F$8),'TOTAL RECURSOS 2022'!$N:$N)</f>
        <v>0</v>
      </c>
      <c r="I170" s="22">
        <f>+SUMIF('TOTAL RECURSOS 2022'!$P:$P,CONCATENATE("M001",$A170,4,$F$8),'TOTAL RECURSOS 2022'!$N:$N)</f>
        <v>0</v>
      </c>
      <c r="J170" s="22">
        <f>+SUMIF('TOTAL RECURSOS 2022'!$P:$P,CONCATENATE("E006",$A170,4,$F$8),'TOTAL RECURSOS 2022'!$N:$N)</f>
        <v>3100000</v>
      </c>
    </row>
    <row r="171" spans="1:10" ht="17.100000000000001" customHeight="1" x14ac:dyDescent="0.25">
      <c r="A171" s="28" t="s">
        <v>95</v>
      </c>
      <c r="B171" s="29" t="s">
        <v>312</v>
      </c>
      <c r="C171" s="22">
        <f>+SUM(D171:J171)</f>
        <v>0</v>
      </c>
      <c r="D171" s="22">
        <f>+SUMIF('TOTAL RECURSOS 2022'!$P:$P,CONCATENATE("O001",$A171,1,$F$8),'TOTAL RECURSOS 2022'!$N:$N)</f>
        <v>0</v>
      </c>
      <c r="E171" s="22">
        <f>+SUMIF('TOTAL RECURSOS 2022'!$P:$P,CONCATENATE("M001",$A171,1,$F$8),'TOTAL RECURSOS 2022'!$N:$N)</f>
        <v>0</v>
      </c>
      <c r="F171" s="22">
        <f>+SUMIF('TOTAL RECURSOS 2022'!$P:$P,CONCATENATE("E006",$A171,1,$F$8),'TOTAL RECURSOS 2022'!$N:$N)</f>
        <v>0</v>
      </c>
      <c r="G171" s="22">
        <f>+SUMIF('TOTAL RECURSOS 2022'!$P:$P,CONCATENATE("K024",$A171,1,$G$8),'TOTAL RECURSOS 2022'!$N:$N)</f>
        <v>0</v>
      </c>
      <c r="H171" s="22">
        <f>+SUMIF('TOTAL RECURSOS 2022'!$P:$P,CONCATENATE("O001",$A171,4,$F$8),'TOTAL RECURSOS 2022'!$N:$N)</f>
        <v>0</v>
      </c>
      <c r="I171" s="22">
        <f>+SUMIF('TOTAL RECURSOS 2022'!$P:$P,CONCATENATE("M001",$A171,4,$F$8),'TOTAL RECURSOS 2022'!$N:$N)</f>
        <v>0</v>
      </c>
      <c r="J171" s="22">
        <f>+SUMIF('TOTAL RECURSOS 2022'!$P:$P,CONCATENATE("E006",$A171,4,$F$8),'TOTAL RECURSOS 2022'!$N:$N)</f>
        <v>0</v>
      </c>
    </row>
    <row r="172" spans="1:10" ht="17.100000000000001" customHeight="1" x14ac:dyDescent="0.25">
      <c r="A172" s="27" t="s">
        <v>170</v>
      </c>
      <c r="B172" s="21" t="s">
        <v>313</v>
      </c>
      <c r="C172" s="22">
        <f t="shared" ref="C172:J172" si="72">+C173</f>
        <v>0</v>
      </c>
      <c r="D172" s="22">
        <f t="shared" si="72"/>
        <v>0</v>
      </c>
      <c r="E172" s="22">
        <f t="shared" si="72"/>
        <v>0</v>
      </c>
      <c r="F172" s="22">
        <f t="shared" si="72"/>
        <v>0</v>
      </c>
      <c r="G172" s="22">
        <f t="shared" si="72"/>
        <v>0</v>
      </c>
      <c r="H172" s="22">
        <f t="shared" si="72"/>
        <v>0</v>
      </c>
      <c r="I172" s="22">
        <f t="shared" si="72"/>
        <v>0</v>
      </c>
      <c r="J172" s="22">
        <f t="shared" si="72"/>
        <v>0</v>
      </c>
    </row>
    <row r="173" spans="1:10" ht="17.100000000000001" customHeight="1" x14ac:dyDescent="0.25">
      <c r="A173" s="28" t="s">
        <v>96</v>
      </c>
      <c r="B173" s="21" t="s">
        <v>314</v>
      </c>
      <c r="C173" s="22">
        <f>+SUM(D173:J173)</f>
        <v>0</v>
      </c>
      <c r="D173" s="22">
        <f>+SUMIF('TOTAL RECURSOS 2022'!$P:$P,CONCATENATE("O001",$A173,1,$F$8),'TOTAL RECURSOS 2022'!$N:$N)</f>
        <v>0</v>
      </c>
      <c r="E173" s="22">
        <f>+SUMIF('TOTAL RECURSOS 2022'!$P:$P,CONCATENATE("M001",$A173,1,$F$8),'TOTAL RECURSOS 2022'!$N:$N)</f>
        <v>0</v>
      </c>
      <c r="F173" s="22">
        <f>+SUMIF('TOTAL RECURSOS 2022'!$P:$P,CONCATENATE("E006",$A173,1,$F$8),'TOTAL RECURSOS 2022'!$N:$N)</f>
        <v>0</v>
      </c>
      <c r="G173" s="22">
        <f>+SUMIF('TOTAL RECURSOS 2022'!$P:$P,CONCATENATE("K024",$A173,1,$G$8),'TOTAL RECURSOS 2022'!$N:$N)</f>
        <v>0</v>
      </c>
      <c r="H173" s="22">
        <f>+SUMIF('TOTAL RECURSOS 2022'!$P:$P,CONCATENATE("O001",$A173,4,$F$8),'TOTAL RECURSOS 2022'!$N:$N)</f>
        <v>0</v>
      </c>
      <c r="I173" s="22">
        <f>+SUMIF('TOTAL RECURSOS 2022'!$P:$P,CONCATENATE("M001",$A173,4,$F$8),'TOTAL RECURSOS 2022'!$N:$N)</f>
        <v>0</v>
      </c>
      <c r="J173" s="22">
        <f>+SUMIF('TOTAL RECURSOS 2022'!$P:$P,CONCATENATE("E006",$A173,4,$F$8),'TOTAL RECURSOS 2022'!$N:$N)</f>
        <v>0</v>
      </c>
    </row>
    <row r="174" spans="1:10" ht="17.100000000000001" customHeight="1" x14ac:dyDescent="0.25">
      <c r="A174" s="27" t="s">
        <v>171</v>
      </c>
      <c r="B174" s="21" t="s">
        <v>315</v>
      </c>
      <c r="C174" s="22">
        <f t="shared" ref="C174:J176" si="73">+C175</f>
        <v>1600000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25126</v>
      </c>
      <c r="J174" s="22">
        <f t="shared" si="73"/>
        <v>1574874</v>
      </c>
    </row>
    <row r="175" spans="1:10" ht="17.100000000000001" customHeight="1" x14ac:dyDescent="0.25">
      <c r="A175" s="28" t="s">
        <v>54</v>
      </c>
      <c r="B175" s="21" t="s">
        <v>316</v>
      </c>
      <c r="C175" s="22">
        <f>+SUM(D175:J175)</f>
        <v>1600000</v>
      </c>
      <c r="D175" s="22">
        <f>+SUMIF('TOTAL RECURSOS 2022'!$P:$P,CONCATENATE("O001",$A175,1,$F$8),'TOTAL RECURSOS 2022'!$N:$N)</f>
        <v>0</v>
      </c>
      <c r="E175" s="22">
        <f>+SUMIF('TOTAL RECURSOS 2022'!$P:$P,CONCATENATE("M001",$A175,1,$F$8),'TOTAL RECURSOS 2022'!$N:$N)</f>
        <v>0</v>
      </c>
      <c r="F175" s="22">
        <f>+SUMIF('TOTAL RECURSOS 2022'!$P:$P,CONCATENATE("E006",$A175,1,$F$8),'TOTAL RECURSOS 2022'!$N:$N)</f>
        <v>0</v>
      </c>
      <c r="G175" s="22">
        <f>+SUMIF('TOTAL RECURSOS 2022'!$P:$P,CONCATENATE("K024",$A175,1,$G$8),'TOTAL RECURSOS 2022'!$N:$N)</f>
        <v>0</v>
      </c>
      <c r="H175" s="22">
        <f>+SUMIF('TOTAL RECURSOS 2022'!$P:$P,CONCATENATE("O001",$A175,4,$F$8),'TOTAL RECURSOS 2022'!$N:$N)</f>
        <v>0</v>
      </c>
      <c r="I175" s="22">
        <f>+SUMIF('TOTAL RECURSOS 2022'!$P:$P,CONCATENATE("M001",$A175,4,$F$8),'TOTAL RECURSOS 2022'!$N:$N)</f>
        <v>25126</v>
      </c>
      <c r="J175" s="22">
        <f>+SUMIF('TOTAL RECURSOS 2022'!$P:$P,CONCATENATE("E006",$A175,4,$F$8),'TOTAL RECURSOS 2022'!$N:$N)</f>
        <v>1574874</v>
      </c>
    </row>
    <row r="176" spans="1:10" ht="17.100000000000001" customHeight="1" x14ac:dyDescent="0.25">
      <c r="A176" s="27">
        <v>329</v>
      </c>
      <c r="B176" s="21" t="s">
        <v>484</v>
      </c>
      <c r="C176" s="22">
        <f t="shared" si="73"/>
        <v>0</v>
      </c>
      <c r="D176" s="22">
        <f t="shared" si="73"/>
        <v>0</v>
      </c>
      <c r="E176" s="22">
        <f t="shared" si="73"/>
        <v>0</v>
      </c>
      <c r="F176" s="22">
        <f t="shared" si="73"/>
        <v>0</v>
      </c>
      <c r="G176" s="22">
        <f t="shared" si="73"/>
        <v>0</v>
      </c>
      <c r="H176" s="22">
        <f t="shared" si="73"/>
        <v>0</v>
      </c>
      <c r="I176" s="22">
        <f t="shared" si="73"/>
        <v>0</v>
      </c>
      <c r="J176" s="22">
        <f t="shared" si="73"/>
        <v>0</v>
      </c>
    </row>
    <row r="177" spans="1:10" ht="17.100000000000001" customHeight="1" x14ac:dyDescent="0.25">
      <c r="A177" s="28">
        <v>32903</v>
      </c>
      <c r="B177" s="21" t="s">
        <v>485</v>
      </c>
      <c r="C177" s="22">
        <f>+SUM(D177:J177)</f>
        <v>0</v>
      </c>
      <c r="D177" s="22">
        <f>+SUMIF('TOTAL RECURSOS 2022'!$P:$P,CONCATENATE("O001",$A177,1,$F$8),'TOTAL RECURSOS 2022'!$N:$N)</f>
        <v>0</v>
      </c>
      <c r="E177" s="22">
        <f>+SUMIF('TOTAL RECURSOS 2022'!$P:$P,CONCATENATE("M001",$A177,1,$F$8),'TOTAL RECURSOS 2022'!$N:$N)</f>
        <v>0</v>
      </c>
      <c r="F177" s="22">
        <f>+SUMIF('TOTAL RECURSOS 2022'!$P:$P,CONCATENATE("E006",$A177,1,$F$8),'TOTAL RECURSOS 2022'!$N:$N)</f>
        <v>0</v>
      </c>
      <c r="G177" s="22">
        <f>+SUMIF('TOTAL RECURSOS 2022'!$P:$P,CONCATENATE("K024",$A177,1,$G$8),'TOTAL RECURSOS 2022'!$N:$N)</f>
        <v>0</v>
      </c>
      <c r="H177" s="22">
        <f>+SUMIF('TOTAL RECURSOS 2022'!$P:$P,CONCATENATE("O001",$A177,4,$F$8),'TOTAL RECURSOS 2022'!$N:$N)</f>
        <v>0</v>
      </c>
      <c r="I177" s="22">
        <f>+SUMIF('TOTAL RECURSOS 2022'!$P:$P,CONCATENATE("M001",$A177,4,$F$8),'TOTAL RECURSOS 2022'!$N:$N)</f>
        <v>0</v>
      </c>
      <c r="J177" s="22">
        <f>+SUMIF('TOTAL RECURSOS 2022'!$P:$P,CONCATENATE("E006",$A177,4,$F$8),'TOTAL RECURSOS 2022'!$N:$N)</f>
        <v>0</v>
      </c>
    </row>
    <row r="178" spans="1:10" s="9" customFormat="1" ht="17.100000000000001" customHeight="1" x14ac:dyDescent="0.2">
      <c r="A178" s="26">
        <v>3300</v>
      </c>
      <c r="B178" s="19" t="s">
        <v>317</v>
      </c>
      <c r="C178" s="20">
        <f t="shared" ref="C178:J178" si="74">+C179+C182+C185+C187+C189+C195+C197</f>
        <v>18811631</v>
      </c>
      <c r="D178" s="20">
        <f t="shared" si="74"/>
        <v>0</v>
      </c>
      <c r="E178" s="20">
        <f t="shared" si="74"/>
        <v>0</v>
      </c>
      <c r="F178" s="20">
        <f t="shared" si="74"/>
        <v>1280000</v>
      </c>
      <c r="G178" s="20">
        <f t="shared" si="74"/>
        <v>0</v>
      </c>
      <c r="H178" s="20">
        <f t="shared" si="74"/>
        <v>10000</v>
      </c>
      <c r="I178" s="20">
        <f t="shared" si="74"/>
        <v>462899</v>
      </c>
      <c r="J178" s="20">
        <f t="shared" si="74"/>
        <v>17058732</v>
      </c>
    </row>
    <row r="179" spans="1:10" ht="17.100000000000001" customHeight="1" x14ac:dyDescent="0.25">
      <c r="A179" s="27" t="s">
        <v>172</v>
      </c>
      <c r="B179" s="21" t="s">
        <v>318</v>
      </c>
      <c r="C179" s="22">
        <f>+C180+C181</f>
        <v>13337913</v>
      </c>
      <c r="D179" s="22">
        <f t="shared" ref="D179:J179" si="75">+D180+D181</f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0</v>
      </c>
      <c r="I179" s="22">
        <f t="shared" si="75"/>
        <v>307679</v>
      </c>
      <c r="J179" s="22">
        <f t="shared" si="75"/>
        <v>13030234</v>
      </c>
    </row>
    <row r="180" spans="1:10" ht="17.100000000000001" customHeight="1" x14ac:dyDescent="0.25">
      <c r="A180" s="28" t="s">
        <v>55</v>
      </c>
      <c r="B180" s="21" t="s">
        <v>319</v>
      </c>
      <c r="C180" s="22">
        <f>+SUM(D180:J180)</f>
        <v>13337913</v>
      </c>
      <c r="D180" s="22">
        <f>+SUMIF('TOTAL RECURSOS 2022'!$P:$P,CONCATENATE("O001",$A180,1,$F$8),'TOTAL RECURSOS 2022'!$N:$N)</f>
        <v>0</v>
      </c>
      <c r="E180" s="22">
        <f>+SUMIF('TOTAL RECURSOS 2022'!$P:$P,CONCATENATE("M001",$A180,1,$F$8),'TOTAL RECURSOS 2022'!$N:$N)</f>
        <v>0</v>
      </c>
      <c r="F180" s="22">
        <f>+SUMIF('TOTAL RECURSOS 2022'!$P:$P,CONCATENATE("E006",$A180,1,$F$8),'TOTAL RECURSOS 2022'!$N:$N)</f>
        <v>0</v>
      </c>
      <c r="G180" s="22">
        <f>+SUMIF('TOTAL RECURSOS 2022'!$P:$P,CONCATENATE("K024",$A180,1,$G$8),'TOTAL RECURSOS 2022'!$N:$N)</f>
        <v>0</v>
      </c>
      <c r="H180" s="22">
        <f>+SUMIF('TOTAL RECURSOS 2022'!$P:$P,CONCATENATE("O001",$A180,4,$F$8),'TOTAL RECURSOS 2022'!$N:$N)</f>
        <v>0</v>
      </c>
      <c r="I180" s="22">
        <f>+SUMIF('TOTAL RECURSOS 2022'!$P:$P,CONCATENATE("M001",$A180,4,$F$8),'TOTAL RECURSOS 2022'!$N:$N)</f>
        <v>307679</v>
      </c>
      <c r="J180" s="22">
        <f>+SUMIF('TOTAL RECURSOS 2022'!$P:$P,CONCATENATE("E006",$A180,4,$F$8),'TOTAL RECURSOS 2022'!$N:$N)</f>
        <v>13030234</v>
      </c>
    </row>
    <row r="181" spans="1:10" ht="17.100000000000001" customHeight="1" x14ac:dyDescent="0.25">
      <c r="A181" s="28">
        <v>33105</v>
      </c>
      <c r="B181" s="21" t="s">
        <v>474</v>
      </c>
      <c r="C181" s="22">
        <f>+SUM(D181:J181)</f>
        <v>0</v>
      </c>
      <c r="D181" s="22">
        <f>+SUMIF('TOTAL RECURSOS 2022'!$P:$P,CONCATENATE("O001",$A181,1,$F$8),'TOTAL RECURSOS 2022'!$N:$N)</f>
        <v>0</v>
      </c>
      <c r="E181" s="22">
        <f>+SUMIF('TOTAL RECURSOS 2022'!$P:$P,CONCATENATE("M001",$A181,1,$F$8),'TOTAL RECURSOS 2022'!$N:$N)</f>
        <v>0</v>
      </c>
      <c r="F181" s="22">
        <f>+SUMIF('TOTAL RECURSOS 2022'!$P:$P,CONCATENATE("E006",$A181,1,$F$8),'TOTAL RECURSOS 2022'!$N:$N)</f>
        <v>0</v>
      </c>
      <c r="G181" s="22">
        <f>+SUMIF('TOTAL RECURSOS 2022'!$P:$P,CONCATENATE("K024",$A181,1,$G$8),'TOTAL RECURSOS 2022'!$N:$N)</f>
        <v>0</v>
      </c>
      <c r="H181" s="22">
        <f>+SUMIF('TOTAL RECURSOS 2022'!$P:$P,CONCATENATE("O001",$A181,4,$F$8),'TOTAL RECURSOS 2022'!$N:$N)</f>
        <v>0</v>
      </c>
      <c r="I181" s="22">
        <f>+SUMIF('TOTAL RECURSOS 2022'!$P:$P,CONCATENATE("M001",$A181,4,$F$8),'TOTAL RECURSOS 2022'!$N:$N)</f>
        <v>0</v>
      </c>
      <c r="J181" s="22">
        <f>+SUMIF('TOTAL RECURSOS 2022'!$P:$P,CONCATENATE("E006",$A181,4,$F$8),'TOTAL RECURSOS 2022'!$N:$N)</f>
        <v>0</v>
      </c>
    </row>
    <row r="182" spans="1:10" ht="17.100000000000001" customHeight="1" x14ac:dyDescent="0.25">
      <c r="A182" s="27" t="s">
        <v>173</v>
      </c>
      <c r="B182" s="29" t="s">
        <v>320</v>
      </c>
      <c r="C182" s="22">
        <f t="shared" ref="C182:J182" si="76">+C183+C184</f>
        <v>1800000</v>
      </c>
      <c r="D182" s="22">
        <f t="shared" si="76"/>
        <v>0</v>
      </c>
      <c r="E182" s="22">
        <f t="shared" si="76"/>
        <v>0</v>
      </c>
      <c r="F182" s="22">
        <f t="shared" si="76"/>
        <v>0</v>
      </c>
      <c r="G182" s="22">
        <f t="shared" si="76"/>
        <v>0</v>
      </c>
      <c r="H182" s="22">
        <f t="shared" si="76"/>
        <v>0</v>
      </c>
      <c r="I182" s="22">
        <f t="shared" si="76"/>
        <v>0</v>
      </c>
      <c r="J182" s="22">
        <f t="shared" si="76"/>
        <v>1800000</v>
      </c>
    </row>
    <row r="183" spans="1:10" ht="17.100000000000001" customHeight="1" x14ac:dyDescent="0.25">
      <c r="A183" s="28" t="s">
        <v>56</v>
      </c>
      <c r="B183" s="21" t="s">
        <v>321</v>
      </c>
      <c r="C183" s="22">
        <f>+SUM(D183:J183)</f>
        <v>1600000</v>
      </c>
      <c r="D183" s="22">
        <f>+SUMIF('TOTAL RECURSOS 2022'!$P:$P,CONCATENATE("O001",$A183,1,$F$8),'TOTAL RECURSOS 2022'!$N:$N)</f>
        <v>0</v>
      </c>
      <c r="E183" s="22">
        <f>+SUMIF('TOTAL RECURSOS 2022'!$P:$P,CONCATENATE("M001",$A183,1,$F$8),'TOTAL RECURSOS 2022'!$N:$N)</f>
        <v>0</v>
      </c>
      <c r="F183" s="22">
        <f>+SUMIF('TOTAL RECURSOS 2022'!$P:$P,CONCATENATE("E006",$A183,1,$F$8),'TOTAL RECURSOS 2022'!$N:$N)</f>
        <v>0</v>
      </c>
      <c r="G183" s="22">
        <f>+SUMIF('TOTAL RECURSOS 2022'!$P:$P,CONCATENATE("K024",$A183,1,$G$8),'TOTAL RECURSOS 2022'!$N:$N)</f>
        <v>0</v>
      </c>
      <c r="H183" s="22">
        <f>+SUMIF('TOTAL RECURSOS 2022'!$P:$P,CONCATENATE("O001",$A183,4,$F$8),'TOTAL RECURSOS 2022'!$N:$N)</f>
        <v>0</v>
      </c>
      <c r="I183" s="22">
        <f>+SUMIF('TOTAL RECURSOS 2022'!$P:$P,CONCATENATE("M001",$A183,4,$F$8),'TOTAL RECURSOS 2022'!$N:$N)</f>
        <v>0</v>
      </c>
      <c r="J183" s="22">
        <f>+SUMIF('TOTAL RECURSOS 2022'!$P:$P,CONCATENATE("E006",$A183,4,$F$8),'TOTAL RECURSOS 2022'!$N:$N)</f>
        <v>1600000</v>
      </c>
    </row>
    <row r="184" spans="1:10" ht="17.100000000000001" customHeight="1" x14ac:dyDescent="0.25">
      <c r="A184" s="28" t="s">
        <v>65</v>
      </c>
      <c r="B184" s="21" t="s">
        <v>322</v>
      </c>
      <c r="C184" s="22">
        <f>+SUM(D184:J184)</f>
        <v>200000</v>
      </c>
      <c r="D184" s="22">
        <f>+SUMIF('TOTAL RECURSOS 2022'!$P:$P,CONCATENATE("O001",$A184,1,$F$8),'TOTAL RECURSOS 2022'!$N:$N)</f>
        <v>0</v>
      </c>
      <c r="E184" s="22">
        <f>+SUMIF('TOTAL RECURSOS 2022'!$P:$P,CONCATENATE("M001",$A184,1,$F$8),'TOTAL RECURSOS 2022'!$N:$N)</f>
        <v>0</v>
      </c>
      <c r="F184" s="22">
        <f>+SUMIF('TOTAL RECURSOS 2022'!$P:$P,CONCATENATE("E006",$A184,1,$F$8),'TOTAL RECURSOS 2022'!$N:$N)</f>
        <v>0</v>
      </c>
      <c r="G184" s="22">
        <f>+SUMIF('TOTAL RECURSOS 2022'!$P:$P,CONCATENATE("K024",$A184,1,$G$8),'TOTAL RECURSOS 2022'!$N:$N)</f>
        <v>0</v>
      </c>
      <c r="H184" s="22">
        <f>+SUMIF('TOTAL RECURSOS 2022'!$P:$P,CONCATENATE("O001",$A184,4,$F$8),'TOTAL RECURSOS 2022'!$N:$N)</f>
        <v>0</v>
      </c>
      <c r="I184" s="22">
        <f>+SUMIF('TOTAL RECURSOS 2022'!$P:$P,CONCATENATE("M001",$A184,4,$F$8),'TOTAL RECURSOS 2022'!$N:$N)</f>
        <v>0</v>
      </c>
      <c r="J184" s="22">
        <f>+SUMIF('TOTAL RECURSOS 2022'!$P:$P,CONCATENATE("E006",$A184,4,$F$8),'TOTAL RECURSOS 2022'!$N:$N)</f>
        <v>200000</v>
      </c>
    </row>
    <row r="185" spans="1:10" ht="17.100000000000001" customHeight="1" x14ac:dyDescent="0.25">
      <c r="A185" s="27" t="s">
        <v>174</v>
      </c>
      <c r="B185" s="21" t="s">
        <v>323</v>
      </c>
      <c r="C185" s="22">
        <f t="shared" ref="C185:J185" si="77">+C186</f>
        <v>660000</v>
      </c>
      <c r="D185" s="22">
        <f t="shared" si="77"/>
        <v>0</v>
      </c>
      <c r="E185" s="22">
        <f t="shared" si="77"/>
        <v>0</v>
      </c>
      <c r="F185" s="22">
        <f t="shared" si="77"/>
        <v>0</v>
      </c>
      <c r="G185" s="22">
        <f t="shared" si="77"/>
        <v>0</v>
      </c>
      <c r="H185" s="22">
        <f t="shared" si="77"/>
        <v>10000</v>
      </c>
      <c r="I185" s="22">
        <f t="shared" si="77"/>
        <v>150000</v>
      </c>
      <c r="J185" s="22">
        <f t="shared" si="77"/>
        <v>500000</v>
      </c>
    </row>
    <row r="186" spans="1:10" ht="17.100000000000001" customHeight="1" x14ac:dyDescent="0.25">
      <c r="A186" s="28" t="s">
        <v>57</v>
      </c>
      <c r="B186" s="21" t="s">
        <v>324</v>
      </c>
      <c r="C186" s="22">
        <f>+SUM(D186:J186)</f>
        <v>660000</v>
      </c>
      <c r="D186" s="22">
        <f>+SUMIF('TOTAL RECURSOS 2022'!$P:$P,CONCATENATE("O001",$A186,1,$F$8),'TOTAL RECURSOS 2022'!$N:$N)</f>
        <v>0</v>
      </c>
      <c r="E186" s="22">
        <f>+SUMIF('TOTAL RECURSOS 2022'!$P:$P,CONCATENATE("M001",$A186,1,$F$8),'TOTAL RECURSOS 2022'!$N:$N)</f>
        <v>0</v>
      </c>
      <c r="F186" s="22">
        <f>+SUMIF('TOTAL RECURSOS 2022'!$P:$P,CONCATENATE("E006",$A186,1,$F$8),'TOTAL RECURSOS 2022'!$N:$N)</f>
        <v>0</v>
      </c>
      <c r="G186" s="22">
        <f>+SUMIF('TOTAL RECURSOS 2022'!$P:$P,CONCATENATE("K024",$A186,1,$G$8),'TOTAL RECURSOS 2022'!$N:$N)</f>
        <v>0</v>
      </c>
      <c r="H186" s="22">
        <f>+SUMIF('TOTAL RECURSOS 2022'!$P:$P,CONCATENATE("O001",$A186,4,$F$8),'TOTAL RECURSOS 2022'!$N:$N)</f>
        <v>10000</v>
      </c>
      <c r="I186" s="22">
        <f>+SUMIF('TOTAL RECURSOS 2022'!$P:$P,CONCATENATE("M001",$A186,4,$F$8),'TOTAL RECURSOS 2022'!$N:$N)</f>
        <v>150000</v>
      </c>
      <c r="J186" s="22">
        <f>+SUMIF('TOTAL RECURSOS 2022'!$P:$P,CONCATENATE("E006",$A186,4,$F$8),'TOTAL RECURSOS 2022'!$N:$N)</f>
        <v>500000</v>
      </c>
    </row>
    <row r="187" spans="1:10" ht="17.100000000000001" customHeight="1" x14ac:dyDescent="0.25">
      <c r="A187" s="27" t="s">
        <v>175</v>
      </c>
      <c r="B187" s="21" t="s">
        <v>325</v>
      </c>
      <c r="C187" s="22">
        <f t="shared" ref="C187:J187" si="78">+C188</f>
        <v>0</v>
      </c>
      <c r="D187" s="22">
        <f t="shared" si="78"/>
        <v>0</v>
      </c>
      <c r="E187" s="22">
        <f t="shared" si="78"/>
        <v>0</v>
      </c>
      <c r="F187" s="22">
        <f t="shared" si="78"/>
        <v>0</v>
      </c>
      <c r="G187" s="22">
        <f t="shared" si="78"/>
        <v>0</v>
      </c>
      <c r="H187" s="22">
        <f t="shared" si="78"/>
        <v>0</v>
      </c>
      <c r="I187" s="22">
        <f t="shared" si="78"/>
        <v>0</v>
      </c>
      <c r="J187" s="22">
        <f t="shared" si="78"/>
        <v>0</v>
      </c>
    </row>
    <row r="188" spans="1:10" ht="17.100000000000001" customHeight="1" x14ac:dyDescent="0.25">
      <c r="A188" s="28" t="s">
        <v>97</v>
      </c>
      <c r="B188" s="21" t="s">
        <v>326</v>
      </c>
      <c r="C188" s="22">
        <f>+SUM(D188:J188)</f>
        <v>0</v>
      </c>
      <c r="D188" s="22">
        <f>+SUMIF('TOTAL RECURSOS 2022'!$P:$P,CONCATENATE("O001",$A188,1,$F$8),'TOTAL RECURSOS 2022'!$N:$N)</f>
        <v>0</v>
      </c>
      <c r="E188" s="22">
        <f>+SUMIF('TOTAL RECURSOS 2022'!$P:$P,CONCATENATE("M001",$A188,1,$F$8),'TOTAL RECURSOS 2022'!$N:$N)</f>
        <v>0</v>
      </c>
      <c r="F188" s="22">
        <f>+SUMIF('TOTAL RECURSOS 2022'!$P:$P,CONCATENATE("E006",$A188,1,$F$8),'TOTAL RECURSOS 2022'!$N:$N)</f>
        <v>0</v>
      </c>
      <c r="G188" s="22">
        <f>+SUMIF('TOTAL RECURSOS 2022'!$P:$P,CONCATENATE("K024",$A188,1,$G$8),'TOTAL RECURSOS 2022'!$N:$N)</f>
        <v>0</v>
      </c>
      <c r="H188" s="22">
        <f>+SUMIF('TOTAL RECURSOS 2022'!$P:$P,CONCATENATE("O001",$A188,4,$F$8),'TOTAL RECURSOS 2022'!$N:$N)</f>
        <v>0</v>
      </c>
      <c r="I188" s="22">
        <f>+SUMIF('TOTAL RECURSOS 2022'!$P:$P,CONCATENATE("M001",$A188,4,$F$8),'TOTAL RECURSOS 2022'!$N:$N)</f>
        <v>0</v>
      </c>
      <c r="J188" s="22">
        <f>+SUMIF('TOTAL RECURSOS 2022'!$P:$P,CONCATENATE("E006",$A188,4,$F$8),'TOTAL RECURSOS 2022'!$N:$N)</f>
        <v>0</v>
      </c>
    </row>
    <row r="189" spans="1:10" ht="17.100000000000001" customHeight="1" x14ac:dyDescent="0.25">
      <c r="A189" s="27" t="s">
        <v>176</v>
      </c>
      <c r="B189" s="21" t="s">
        <v>327</v>
      </c>
      <c r="C189" s="22">
        <f t="shared" ref="C189:J189" si="79">+SUM(C190:C194)</f>
        <v>725705</v>
      </c>
      <c r="D189" s="22">
        <f t="shared" si="79"/>
        <v>0</v>
      </c>
      <c r="E189" s="22">
        <f t="shared" si="79"/>
        <v>0</v>
      </c>
      <c r="F189" s="22">
        <f t="shared" si="79"/>
        <v>0</v>
      </c>
      <c r="G189" s="22">
        <f t="shared" si="79"/>
        <v>0</v>
      </c>
      <c r="H189" s="22">
        <f t="shared" si="79"/>
        <v>0</v>
      </c>
      <c r="I189" s="22">
        <f t="shared" si="79"/>
        <v>5220</v>
      </c>
      <c r="J189" s="22">
        <f t="shared" si="79"/>
        <v>720485</v>
      </c>
    </row>
    <row r="190" spans="1:10" ht="17.100000000000001" customHeight="1" x14ac:dyDescent="0.25">
      <c r="A190" s="28" t="s">
        <v>98</v>
      </c>
      <c r="B190" s="21" t="s">
        <v>328</v>
      </c>
      <c r="C190" s="22">
        <f>+SUM(D190:J190)</f>
        <v>50000</v>
      </c>
      <c r="D190" s="22">
        <f>+SUMIF('TOTAL RECURSOS 2022'!$P:$P,CONCATENATE("O001",$A190,1,$F$8),'TOTAL RECURSOS 2022'!$N:$N)</f>
        <v>0</v>
      </c>
      <c r="E190" s="22">
        <f>+SUMIF('TOTAL RECURSOS 2022'!$P:$P,CONCATENATE("M001",$A190,1,$F$8),'TOTAL RECURSOS 2022'!$N:$N)</f>
        <v>0</v>
      </c>
      <c r="F190" s="22">
        <f>+SUMIF('TOTAL RECURSOS 2022'!$P:$P,CONCATENATE("E006",$A190,1,$F$8),'TOTAL RECURSOS 2022'!$N:$N)</f>
        <v>0</v>
      </c>
      <c r="G190" s="22">
        <f>+SUMIF('TOTAL RECURSOS 2022'!$P:$P,CONCATENATE("K024",$A190,1,$G$8),'TOTAL RECURSOS 2022'!$N:$N)</f>
        <v>0</v>
      </c>
      <c r="H190" s="22">
        <f>+SUMIF('TOTAL RECURSOS 2022'!$P:$P,CONCATENATE("O001",$A190,4,$F$8),'TOTAL RECURSOS 2022'!$N:$N)</f>
        <v>0</v>
      </c>
      <c r="I190" s="22">
        <f>+SUMIF('TOTAL RECURSOS 2022'!$P:$P,CONCATENATE("M001",$A190,4,$F$8),'TOTAL RECURSOS 2022'!$N:$N)</f>
        <v>0</v>
      </c>
      <c r="J190" s="22">
        <f>+SUMIF('TOTAL RECURSOS 2022'!$P:$P,CONCATENATE("E006",$A190,4,$F$8),'TOTAL RECURSOS 2022'!$N:$N)</f>
        <v>50000</v>
      </c>
    </row>
    <row r="191" spans="1:10" ht="17.100000000000001" customHeight="1" x14ac:dyDescent="0.25">
      <c r="A191" s="28" t="s">
        <v>58</v>
      </c>
      <c r="B191" s="21" t="s">
        <v>329</v>
      </c>
      <c r="C191" s="22">
        <f>+SUM(D191:J191)</f>
        <v>545705</v>
      </c>
      <c r="D191" s="22">
        <f>+SUMIF('TOTAL RECURSOS 2022'!$P:$P,CONCATENATE("O001",$A191,1,$F$8),'TOTAL RECURSOS 2022'!$N:$N)</f>
        <v>0</v>
      </c>
      <c r="E191" s="22">
        <f>+SUMIF('TOTAL RECURSOS 2022'!$P:$P,CONCATENATE("M001",$A191,1,$F$8),'TOTAL RECURSOS 2022'!$N:$N)</f>
        <v>0</v>
      </c>
      <c r="F191" s="22">
        <f>+SUMIF('TOTAL RECURSOS 2022'!$P:$P,CONCATENATE("E006",$A191,1,$F$8),'TOTAL RECURSOS 2022'!$N:$N)</f>
        <v>0</v>
      </c>
      <c r="G191" s="22">
        <f>+SUMIF('TOTAL RECURSOS 2022'!$P:$P,CONCATENATE("K024",$A191,1,$G$8),'TOTAL RECURSOS 2022'!$N:$N)</f>
        <v>0</v>
      </c>
      <c r="H191" s="22">
        <f>+SUMIF('TOTAL RECURSOS 2022'!$P:$P,CONCATENATE("O001",$A191,4,$F$8),'TOTAL RECURSOS 2022'!$N:$N)</f>
        <v>0</v>
      </c>
      <c r="I191" s="22">
        <f>+SUMIF('TOTAL RECURSOS 2022'!$P:$P,CONCATENATE("M001",$A191,4,$F$8),'TOTAL RECURSOS 2022'!$N:$N)</f>
        <v>5220</v>
      </c>
      <c r="J191" s="22">
        <f>+SUMIF('TOTAL RECURSOS 2022'!$P:$P,CONCATENATE("E006",$A191,4,$F$8),'TOTAL RECURSOS 2022'!$N:$N)</f>
        <v>540485</v>
      </c>
    </row>
    <row r="192" spans="1:10" ht="17.100000000000001" customHeight="1" x14ac:dyDescent="0.25">
      <c r="A192" s="28" t="s">
        <v>66</v>
      </c>
      <c r="B192" s="30" t="s">
        <v>330</v>
      </c>
      <c r="C192" s="22">
        <f>+SUM(D192:J192)</f>
        <v>0</v>
      </c>
      <c r="D192" s="22">
        <f>+SUMIF('TOTAL RECURSOS 2022'!$P:$P,CONCATENATE("O001",$A192,1,$F$8),'TOTAL RECURSOS 2022'!$N:$N)</f>
        <v>0</v>
      </c>
      <c r="E192" s="22">
        <f>+SUMIF('TOTAL RECURSOS 2022'!$P:$P,CONCATENATE("M001",$A192,1,$F$8),'TOTAL RECURSOS 2022'!$N:$N)</f>
        <v>0</v>
      </c>
      <c r="F192" s="22">
        <f>+SUMIF('TOTAL RECURSOS 2022'!$P:$P,CONCATENATE("E006",$A192,1,$F$8),'TOTAL RECURSOS 2022'!$N:$N)</f>
        <v>0</v>
      </c>
      <c r="G192" s="22">
        <f>+SUMIF('TOTAL RECURSOS 2022'!$P:$P,CONCATENATE("K024",$A192,1,$G$8),'TOTAL RECURSOS 2022'!$N:$N)</f>
        <v>0</v>
      </c>
      <c r="H192" s="22">
        <f>+SUMIF('TOTAL RECURSOS 2022'!$P:$P,CONCATENATE("O001",$A192,4,$F$8),'TOTAL RECURSOS 2022'!$N:$N)</f>
        <v>0</v>
      </c>
      <c r="I192" s="22">
        <f>+SUMIF('TOTAL RECURSOS 2022'!$P:$P,CONCATENATE("M001",$A192,4,$F$8),'TOTAL RECURSOS 2022'!$N:$N)</f>
        <v>0</v>
      </c>
      <c r="J192" s="22">
        <f>+SUMIF('TOTAL RECURSOS 2022'!$P:$P,CONCATENATE("E006",$A192,4,$F$8),'TOTAL RECURSOS 2022'!$N:$N)</f>
        <v>0</v>
      </c>
    </row>
    <row r="193" spans="1:10" ht="17.100000000000001" customHeight="1" x14ac:dyDescent="0.25">
      <c r="A193" s="28" t="s">
        <v>67</v>
      </c>
      <c r="B193" s="30" t="s">
        <v>331</v>
      </c>
      <c r="C193" s="22">
        <f>+SUM(D193:J193)</f>
        <v>10000</v>
      </c>
      <c r="D193" s="22">
        <f>+SUMIF('TOTAL RECURSOS 2022'!$P:$P,CONCATENATE("O001",$A193,1,$F$8),'TOTAL RECURSOS 2022'!$N:$N)</f>
        <v>0</v>
      </c>
      <c r="E193" s="22">
        <f>+SUMIF('TOTAL RECURSOS 2022'!$P:$P,CONCATENATE("M001",$A193,1,$F$8),'TOTAL RECURSOS 2022'!$N:$N)</f>
        <v>0</v>
      </c>
      <c r="F193" s="22">
        <f>+SUMIF('TOTAL RECURSOS 2022'!$P:$P,CONCATENATE("E006",$A193,1,$F$8),'TOTAL RECURSOS 2022'!$N:$N)</f>
        <v>0</v>
      </c>
      <c r="G193" s="22">
        <f>+SUMIF('TOTAL RECURSOS 2022'!$P:$P,CONCATENATE("K024",$A193,1,$G$8),'TOTAL RECURSOS 2022'!$N:$N)</f>
        <v>0</v>
      </c>
      <c r="H193" s="22">
        <f>+SUMIF('TOTAL RECURSOS 2022'!$P:$P,CONCATENATE("O001",$A193,4,$F$8),'TOTAL RECURSOS 2022'!$N:$N)</f>
        <v>0</v>
      </c>
      <c r="I193" s="22">
        <f>+SUMIF('TOTAL RECURSOS 2022'!$P:$P,CONCATENATE("M001",$A193,4,$F$8),'TOTAL RECURSOS 2022'!$N:$N)</f>
        <v>0</v>
      </c>
      <c r="J193" s="22">
        <f>+SUMIF('TOTAL RECURSOS 2022'!$P:$P,CONCATENATE("E006",$A193,4,$F$8),'TOTAL RECURSOS 2022'!$N:$N)</f>
        <v>10000</v>
      </c>
    </row>
    <row r="194" spans="1:10" ht="17.100000000000001" customHeight="1" x14ac:dyDescent="0.25">
      <c r="A194" s="28" t="s">
        <v>99</v>
      </c>
      <c r="B194" s="30" t="s">
        <v>395</v>
      </c>
      <c r="C194" s="22">
        <f>+SUM(D194:J194)</f>
        <v>120000</v>
      </c>
      <c r="D194" s="22">
        <f>+SUMIF('TOTAL RECURSOS 2022'!$P:$P,CONCATENATE("O001",$A194,1,$F$8),'TOTAL RECURSOS 2022'!$N:$N)</f>
        <v>0</v>
      </c>
      <c r="E194" s="22">
        <f>+SUMIF('TOTAL RECURSOS 2022'!$P:$P,CONCATENATE("M001",$A194,1,$F$8),'TOTAL RECURSOS 2022'!$N:$N)</f>
        <v>0</v>
      </c>
      <c r="F194" s="22">
        <f>+SUMIF('TOTAL RECURSOS 2022'!$P:$P,CONCATENATE("E006",$A194,1,$F$8),'TOTAL RECURSOS 2022'!$N:$N)</f>
        <v>0</v>
      </c>
      <c r="G194" s="22">
        <f>+SUMIF('TOTAL RECURSOS 2022'!$P:$P,CONCATENATE("K024",$A194,1,$G$8),'TOTAL RECURSOS 2022'!$N:$N)</f>
        <v>0</v>
      </c>
      <c r="H194" s="22">
        <f>+SUMIF('TOTAL RECURSOS 2022'!$P:$P,CONCATENATE("O001",$A194,4,$F$8),'TOTAL RECURSOS 2022'!$N:$N)</f>
        <v>0</v>
      </c>
      <c r="I194" s="22">
        <f>+SUMIF('TOTAL RECURSOS 2022'!$P:$P,CONCATENATE("M001",$A194,4,$F$8),'TOTAL RECURSOS 2022'!$N:$N)</f>
        <v>0</v>
      </c>
      <c r="J194" s="22">
        <f>+SUMIF('TOTAL RECURSOS 2022'!$P:$P,CONCATENATE("E006",$A194,4,$F$8),'TOTAL RECURSOS 2022'!$N:$N)</f>
        <v>120000</v>
      </c>
    </row>
    <row r="195" spans="1:10" ht="17.100000000000001" customHeight="1" x14ac:dyDescent="0.25">
      <c r="A195" s="27" t="s">
        <v>177</v>
      </c>
      <c r="B195" s="21" t="s">
        <v>332</v>
      </c>
      <c r="C195" s="22">
        <f t="shared" ref="C195:J195" si="80">+C196</f>
        <v>2278013</v>
      </c>
      <c r="D195" s="22">
        <f t="shared" si="80"/>
        <v>0</v>
      </c>
      <c r="E195" s="22">
        <f t="shared" si="80"/>
        <v>0</v>
      </c>
      <c r="F195" s="22">
        <f t="shared" si="80"/>
        <v>1280000</v>
      </c>
      <c r="G195" s="22">
        <f t="shared" si="80"/>
        <v>0</v>
      </c>
      <c r="H195" s="22">
        <f t="shared" si="80"/>
        <v>0</v>
      </c>
      <c r="I195" s="22">
        <f t="shared" si="80"/>
        <v>0</v>
      </c>
      <c r="J195" s="22">
        <f t="shared" si="80"/>
        <v>998013</v>
      </c>
    </row>
    <row r="196" spans="1:10" ht="17.100000000000001" customHeight="1" x14ac:dyDescent="0.25">
      <c r="A196" s="28" t="s">
        <v>20</v>
      </c>
      <c r="B196" s="21" t="s">
        <v>332</v>
      </c>
      <c r="C196" s="22">
        <f>+SUM(D196:J196)</f>
        <v>2278013</v>
      </c>
      <c r="D196" s="22">
        <f>+SUMIF('TOTAL RECURSOS 2022'!$P:$P,CONCATENATE("O001",$A196,1,$F$8),'TOTAL RECURSOS 2022'!$N:$N)</f>
        <v>0</v>
      </c>
      <c r="E196" s="22">
        <f>+SUMIF('TOTAL RECURSOS 2022'!$P:$P,CONCATENATE("M001",$A196,1,$F$8),'TOTAL RECURSOS 2022'!$N:$N)</f>
        <v>0</v>
      </c>
      <c r="F196" s="22">
        <f>+SUMIF('TOTAL RECURSOS 2022'!$P:$P,CONCATENATE("E006",$A196,1,$F$8),'TOTAL RECURSOS 2022'!$N:$N)</f>
        <v>1280000</v>
      </c>
      <c r="G196" s="22">
        <f>+SUMIF('TOTAL RECURSOS 2022'!$P:$P,CONCATENATE("K024",$A196,1,$G$8),'TOTAL RECURSOS 2022'!$N:$N)</f>
        <v>0</v>
      </c>
      <c r="H196" s="22">
        <f>+SUMIF('TOTAL RECURSOS 2022'!$P:$P,CONCATENATE("O001",$A196,4,$F$8),'TOTAL RECURSOS 2022'!$N:$N)</f>
        <v>0</v>
      </c>
      <c r="I196" s="22">
        <f>+SUMIF('TOTAL RECURSOS 2022'!$P:$P,CONCATENATE("M001",$A196,4,$F$8),'TOTAL RECURSOS 2022'!$N:$N)</f>
        <v>0</v>
      </c>
      <c r="J196" s="22">
        <f>+SUMIF('TOTAL RECURSOS 2022'!$P:$P,CONCATENATE("E006",$A196,4,$F$8),'TOTAL RECURSOS 2022'!$N:$N)</f>
        <v>998013</v>
      </c>
    </row>
    <row r="197" spans="1:10" ht="17.100000000000001" customHeight="1" x14ac:dyDescent="0.25">
      <c r="A197" s="27" t="s">
        <v>178</v>
      </c>
      <c r="B197" s="21" t="s">
        <v>333</v>
      </c>
      <c r="C197" s="22">
        <f t="shared" ref="C197:J197" si="81">+C198+C199</f>
        <v>10000</v>
      </c>
      <c r="D197" s="22">
        <f t="shared" si="81"/>
        <v>0</v>
      </c>
      <c r="E197" s="22">
        <f t="shared" si="81"/>
        <v>0</v>
      </c>
      <c r="F197" s="22">
        <f t="shared" si="81"/>
        <v>0</v>
      </c>
      <c r="G197" s="22">
        <f t="shared" si="81"/>
        <v>0</v>
      </c>
      <c r="H197" s="22">
        <f t="shared" si="81"/>
        <v>0</v>
      </c>
      <c r="I197" s="22">
        <f t="shared" si="81"/>
        <v>0</v>
      </c>
      <c r="J197" s="22">
        <f t="shared" si="81"/>
        <v>10000</v>
      </c>
    </row>
    <row r="198" spans="1:10" ht="17.100000000000001" customHeight="1" x14ac:dyDescent="0.25">
      <c r="A198" s="28" t="s">
        <v>100</v>
      </c>
      <c r="B198" s="21" t="s">
        <v>334</v>
      </c>
      <c r="C198" s="22">
        <f>+SUM(D198:J198)</f>
        <v>0</v>
      </c>
      <c r="D198" s="22">
        <f>+SUMIF('TOTAL RECURSOS 2022'!$P:$P,CONCATENATE("O001",$A198,1,$F$8),'TOTAL RECURSOS 2022'!$N:$N)</f>
        <v>0</v>
      </c>
      <c r="E198" s="22">
        <f>+SUMIF('TOTAL RECURSOS 2022'!$P:$P,CONCATENATE("M001",$A198,1,$F$8),'TOTAL RECURSOS 2022'!$N:$N)</f>
        <v>0</v>
      </c>
      <c r="F198" s="22">
        <f>+SUMIF('TOTAL RECURSOS 2022'!$P:$P,CONCATENATE("E006",$A198,1,$F$8),'TOTAL RECURSOS 2022'!$N:$N)</f>
        <v>0</v>
      </c>
      <c r="G198" s="22">
        <f>+SUMIF('TOTAL RECURSOS 2022'!$P:$P,CONCATENATE("K024",$A198,1,$G$8),'TOTAL RECURSOS 2022'!$N:$N)</f>
        <v>0</v>
      </c>
      <c r="H198" s="22">
        <f>+SUMIF('TOTAL RECURSOS 2022'!$P:$P,CONCATENATE("O001",$A198,4,$F$8),'TOTAL RECURSOS 2022'!$N:$N)</f>
        <v>0</v>
      </c>
      <c r="I198" s="22">
        <f>+SUMIF('TOTAL RECURSOS 2022'!$P:$P,CONCATENATE("M001",$A198,4,$F$8),'TOTAL RECURSOS 2022'!$N:$N)</f>
        <v>0</v>
      </c>
      <c r="J198" s="22">
        <f>+SUMIF('TOTAL RECURSOS 2022'!$P:$P,CONCATENATE("E006",$A198,4,$F$8),'TOTAL RECURSOS 2022'!$N:$N)</f>
        <v>0</v>
      </c>
    </row>
    <row r="199" spans="1:10" ht="17.100000000000001" customHeight="1" x14ac:dyDescent="0.25">
      <c r="A199" s="28" t="s">
        <v>101</v>
      </c>
      <c r="B199" s="21" t="s">
        <v>335</v>
      </c>
      <c r="C199" s="22">
        <f>+SUM(D199:J199)</f>
        <v>10000</v>
      </c>
      <c r="D199" s="22">
        <f>+SUMIF('TOTAL RECURSOS 2022'!$P:$P,CONCATENATE("O001",$A199,1,$F$8),'TOTAL RECURSOS 2022'!$N:$N)</f>
        <v>0</v>
      </c>
      <c r="E199" s="22">
        <f>+SUMIF('TOTAL RECURSOS 2022'!$P:$P,CONCATENATE("M001",$A199,1,$F$8),'TOTAL RECURSOS 2022'!$N:$N)</f>
        <v>0</v>
      </c>
      <c r="F199" s="22">
        <f>+SUMIF('TOTAL RECURSOS 2022'!$P:$P,CONCATENATE("E006",$A199,1,$F$8),'TOTAL RECURSOS 2022'!$N:$N)</f>
        <v>0</v>
      </c>
      <c r="G199" s="22">
        <f>+SUMIF('TOTAL RECURSOS 2022'!$P:$P,CONCATENATE("K024",$A199,1,$G$8),'TOTAL RECURSOS 2022'!$N:$N)</f>
        <v>0</v>
      </c>
      <c r="H199" s="22">
        <f>+SUMIF('TOTAL RECURSOS 2022'!$P:$P,CONCATENATE("O001",$A199,4,$F$8),'TOTAL RECURSOS 2022'!$N:$N)</f>
        <v>0</v>
      </c>
      <c r="I199" s="22">
        <f>+SUMIF('TOTAL RECURSOS 2022'!$P:$P,CONCATENATE("M001",$A199,4,$F$8),'TOTAL RECURSOS 2022'!$N:$N)</f>
        <v>0</v>
      </c>
      <c r="J199" s="22">
        <f>+SUMIF('TOTAL RECURSOS 2022'!$P:$P,CONCATENATE("E006",$A199,4,$F$8),'TOTAL RECURSOS 2022'!$N:$N)</f>
        <v>10000</v>
      </c>
    </row>
    <row r="200" spans="1:10" s="9" customFormat="1" ht="17.100000000000001" customHeight="1" x14ac:dyDescent="0.2">
      <c r="A200" s="26">
        <v>3400</v>
      </c>
      <c r="B200" s="19" t="s">
        <v>336</v>
      </c>
      <c r="C200" s="20">
        <f t="shared" ref="C200:J200" si="82">+C203+C205+C207+C201</f>
        <v>2210000</v>
      </c>
      <c r="D200" s="20">
        <f t="shared" si="82"/>
        <v>0</v>
      </c>
      <c r="E200" s="20">
        <f t="shared" si="82"/>
        <v>0</v>
      </c>
      <c r="F200" s="20">
        <f t="shared" si="82"/>
        <v>0</v>
      </c>
      <c r="G200" s="20">
        <f t="shared" si="82"/>
        <v>0</v>
      </c>
      <c r="H200" s="20">
        <f t="shared" si="82"/>
        <v>0</v>
      </c>
      <c r="I200" s="20">
        <f t="shared" si="82"/>
        <v>510000</v>
      </c>
      <c r="J200" s="20">
        <f t="shared" si="82"/>
        <v>1700000</v>
      </c>
    </row>
    <row r="201" spans="1:10" ht="17.100000000000001" customHeight="1" x14ac:dyDescent="0.25">
      <c r="A201" s="27">
        <v>341</v>
      </c>
      <c r="B201" s="21" t="s">
        <v>443</v>
      </c>
      <c r="C201" s="22">
        <f t="shared" ref="C201:J201" si="83">+C202</f>
        <v>510000</v>
      </c>
      <c r="D201" s="22">
        <f t="shared" si="83"/>
        <v>0</v>
      </c>
      <c r="E201" s="22">
        <f t="shared" si="83"/>
        <v>0</v>
      </c>
      <c r="F201" s="22">
        <f t="shared" si="83"/>
        <v>0</v>
      </c>
      <c r="G201" s="22">
        <f t="shared" si="83"/>
        <v>0</v>
      </c>
      <c r="H201" s="22">
        <f t="shared" si="83"/>
        <v>0</v>
      </c>
      <c r="I201" s="22">
        <f t="shared" si="83"/>
        <v>510000</v>
      </c>
      <c r="J201" s="22">
        <f t="shared" si="83"/>
        <v>0</v>
      </c>
    </row>
    <row r="202" spans="1:10" ht="17.100000000000001" customHeight="1" x14ac:dyDescent="0.25">
      <c r="A202" s="28">
        <v>34101</v>
      </c>
      <c r="B202" s="21" t="s">
        <v>444</v>
      </c>
      <c r="C202" s="22">
        <f>+SUM(D202:J202)</f>
        <v>510000</v>
      </c>
      <c r="D202" s="22">
        <f>+SUMIF('TOTAL RECURSOS 2022'!$P:$P,CONCATENATE("O001",$A202,1,$F$8),'TOTAL RECURSOS 2022'!$N:$N)</f>
        <v>0</v>
      </c>
      <c r="E202" s="22">
        <f>+SUMIF('TOTAL RECURSOS 2022'!$P:$P,CONCATENATE("M001",$A202,1,$F$8),'TOTAL RECURSOS 2022'!$N:$N)</f>
        <v>0</v>
      </c>
      <c r="F202" s="22">
        <f>+SUMIF('TOTAL RECURSOS 2022'!$P:$P,CONCATENATE("E006",$A202,1,$F$8),'TOTAL RECURSOS 2022'!$N:$N)</f>
        <v>0</v>
      </c>
      <c r="G202" s="22">
        <f>+SUMIF('TOTAL RECURSOS 2022'!$P:$P,CONCATENATE("K024",$A202,1,$G$8),'TOTAL RECURSOS 2022'!$N:$N)</f>
        <v>0</v>
      </c>
      <c r="H202" s="22">
        <f>+SUMIF('TOTAL RECURSOS 2022'!$P:$P,CONCATENATE("O001",$A202,4,$F$8),'TOTAL RECURSOS 2022'!$N:$N)</f>
        <v>0</v>
      </c>
      <c r="I202" s="22">
        <f>+SUMIF('TOTAL RECURSOS 2022'!$P:$P,CONCATENATE("M001",$A202,4,$F$8),'TOTAL RECURSOS 2022'!$N:$N)</f>
        <v>510000</v>
      </c>
      <c r="J202" s="22">
        <f>+SUMIF('TOTAL RECURSOS 2022'!$P:$P,CONCATENATE("E006",$A202,4,$F$8),'TOTAL RECURSOS 2022'!$N:$N)</f>
        <v>0</v>
      </c>
    </row>
    <row r="203" spans="1:10" ht="17.100000000000001" customHeight="1" x14ac:dyDescent="0.25">
      <c r="A203" s="27" t="s">
        <v>179</v>
      </c>
      <c r="B203" s="21" t="s">
        <v>337</v>
      </c>
      <c r="C203" s="22">
        <f t="shared" ref="C203:J203" si="84">+C204</f>
        <v>800000</v>
      </c>
      <c r="D203" s="22">
        <f t="shared" si="84"/>
        <v>0</v>
      </c>
      <c r="E203" s="22">
        <f t="shared" si="84"/>
        <v>0</v>
      </c>
      <c r="F203" s="22">
        <f t="shared" si="84"/>
        <v>0</v>
      </c>
      <c r="G203" s="22">
        <f t="shared" si="84"/>
        <v>0</v>
      </c>
      <c r="H203" s="22">
        <f t="shared" si="84"/>
        <v>0</v>
      </c>
      <c r="I203" s="22">
        <f t="shared" si="84"/>
        <v>0</v>
      </c>
      <c r="J203" s="22">
        <f t="shared" si="84"/>
        <v>800000</v>
      </c>
    </row>
    <row r="204" spans="1:10" ht="17.100000000000001" customHeight="1" x14ac:dyDescent="0.25">
      <c r="A204" s="28" t="s">
        <v>21</v>
      </c>
      <c r="B204" s="21" t="s">
        <v>338</v>
      </c>
      <c r="C204" s="22">
        <f>+SUM(D204:J204)</f>
        <v>800000</v>
      </c>
      <c r="D204" s="22">
        <f>+SUMIF('TOTAL RECURSOS 2022'!$P:$P,CONCATENATE("O001",$A204,1,$F$8),'TOTAL RECURSOS 2022'!$N:$N)</f>
        <v>0</v>
      </c>
      <c r="E204" s="22">
        <f>+SUMIF('TOTAL RECURSOS 2022'!$P:$P,CONCATENATE("M001",$A204,1,$F$8),'TOTAL RECURSOS 2022'!$N:$N)</f>
        <v>0</v>
      </c>
      <c r="F204" s="22">
        <f>+SUMIF('TOTAL RECURSOS 2022'!$P:$P,CONCATENATE("E006",$A204,1,$F$8),'TOTAL RECURSOS 2022'!$N:$N)</f>
        <v>0</v>
      </c>
      <c r="G204" s="22">
        <f>+SUMIF('TOTAL RECURSOS 2022'!$P:$P,CONCATENATE("K024",$A204,1,$G$8),'TOTAL RECURSOS 2022'!$N:$N)</f>
        <v>0</v>
      </c>
      <c r="H204" s="22">
        <f>+SUMIF('TOTAL RECURSOS 2022'!$P:$P,CONCATENATE("O001",$A204,4,$F$8),'TOTAL RECURSOS 2022'!$N:$N)</f>
        <v>0</v>
      </c>
      <c r="I204" s="22">
        <f>+SUMIF('TOTAL RECURSOS 2022'!$P:$P,CONCATENATE("M001",$A204,4,$F$8),'TOTAL RECURSOS 2022'!$N:$N)</f>
        <v>0</v>
      </c>
      <c r="J204" s="22">
        <f>+SUMIF('TOTAL RECURSOS 2022'!$P:$P,CONCATENATE("E006",$A204,4,$F$8),'TOTAL RECURSOS 2022'!$N:$N)</f>
        <v>800000</v>
      </c>
    </row>
    <row r="205" spans="1:10" ht="17.100000000000001" customHeight="1" x14ac:dyDescent="0.25">
      <c r="A205" s="27" t="s">
        <v>180</v>
      </c>
      <c r="B205" s="21" t="s">
        <v>339</v>
      </c>
      <c r="C205" s="22">
        <f t="shared" ref="C205:J205" si="85">+C206</f>
        <v>200000</v>
      </c>
      <c r="D205" s="22">
        <f t="shared" si="85"/>
        <v>0</v>
      </c>
      <c r="E205" s="22">
        <f t="shared" si="85"/>
        <v>0</v>
      </c>
      <c r="F205" s="22">
        <f t="shared" si="85"/>
        <v>0</v>
      </c>
      <c r="G205" s="22">
        <f t="shared" si="85"/>
        <v>0</v>
      </c>
      <c r="H205" s="22">
        <f t="shared" si="85"/>
        <v>0</v>
      </c>
      <c r="I205" s="22">
        <f t="shared" si="85"/>
        <v>0</v>
      </c>
      <c r="J205" s="22">
        <f t="shared" si="85"/>
        <v>200000</v>
      </c>
    </row>
    <row r="206" spans="1:10" ht="17.100000000000001" customHeight="1" x14ac:dyDescent="0.25">
      <c r="A206" s="28" t="s">
        <v>102</v>
      </c>
      <c r="B206" s="21" t="s">
        <v>340</v>
      </c>
      <c r="C206" s="22">
        <f>+SUM(D206:J206)</f>
        <v>200000</v>
      </c>
      <c r="D206" s="22">
        <f>+SUMIF('TOTAL RECURSOS 2022'!$P:$P,CONCATENATE("O001",$A206,1,$F$8),'TOTAL RECURSOS 2022'!$N:$N)</f>
        <v>0</v>
      </c>
      <c r="E206" s="22">
        <f>+SUMIF('TOTAL RECURSOS 2022'!$P:$P,CONCATENATE("M001",$A206,1,$F$8),'TOTAL RECURSOS 2022'!$N:$N)</f>
        <v>0</v>
      </c>
      <c r="F206" s="22">
        <f>+SUMIF('TOTAL RECURSOS 2022'!$P:$P,CONCATENATE("E006",$A206,1,$F$8),'TOTAL RECURSOS 2022'!$N:$N)</f>
        <v>0</v>
      </c>
      <c r="G206" s="22">
        <f>+SUMIF('TOTAL RECURSOS 2022'!$P:$P,CONCATENATE("K024",$A206,1,$G$8),'TOTAL RECURSOS 2022'!$N:$N)</f>
        <v>0</v>
      </c>
      <c r="H206" s="22">
        <f>+SUMIF('TOTAL RECURSOS 2022'!$P:$P,CONCATENATE("O001",$A206,4,$F$8),'TOTAL RECURSOS 2022'!$N:$N)</f>
        <v>0</v>
      </c>
      <c r="I206" s="22">
        <f>+SUMIF('TOTAL RECURSOS 2022'!$P:$P,CONCATENATE("M001",$A206,4,$F$8),'TOTAL RECURSOS 2022'!$N:$N)</f>
        <v>0</v>
      </c>
      <c r="J206" s="22">
        <f>+SUMIF('TOTAL RECURSOS 2022'!$P:$P,CONCATENATE("E006",$A206,4,$F$8),'TOTAL RECURSOS 2022'!$N:$N)</f>
        <v>200000</v>
      </c>
    </row>
    <row r="207" spans="1:10" ht="17.100000000000001" customHeight="1" x14ac:dyDescent="0.25">
      <c r="A207" s="27" t="s">
        <v>181</v>
      </c>
      <c r="B207" s="21" t="s">
        <v>341</v>
      </c>
      <c r="C207" s="22">
        <f t="shared" ref="C207:J207" si="86">+C208</f>
        <v>700000</v>
      </c>
      <c r="D207" s="22">
        <f t="shared" si="86"/>
        <v>0</v>
      </c>
      <c r="E207" s="22">
        <f t="shared" si="86"/>
        <v>0</v>
      </c>
      <c r="F207" s="22">
        <f t="shared" si="86"/>
        <v>0</v>
      </c>
      <c r="G207" s="22">
        <f t="shared" si="86"/>
        <v>0</v>
      </c>
      <c r="H207" s="22">
        <f t="shared" si="86"/>
        <v>0</v>
      </c>
      <c r="I207" s="22">
        <f t="shared" si="86"/>
        <v>0</v>
      </c>
      <c r="J207" s="22">
        <f t="shared" si="86"/>
        <v>700000</v>
      </c>
    </row>
    <row r="208" spans="1:10" ht="17.100000000000001" customHeight="1" x14ac:dyDescent="0.25">
      <c r="A208" s="28" t="s">
        <v>103</v>
      </c>
      <c r="B208" s="21" t="s">
        <v>341</v>
      </c>
      <c r="C208" s="22">
        <f>+SUM(D208:J208)</f>
        <v>700000</v>
      </c>
      <c r="D208" s="22">
        <f>+SUMIF('TOTAL RECURSOS 2022'!$P:$P,CONCATENATE("O001",$A208,1,$F$8),'TOTAL RECURSOS 2022'!$N:$N)</f>
        <v>0</v>
      </c>
      <c r="E208" s="22">
        <f>+SUMIF('TOTAL RECURSOS 2022'!$P:$P,CONCATENATE("M001",$A208,1,$F$8),'TOTAL RECURSOS 2022'!$N:$N)</f>
        <v>0</v>
      </c>
      <c r="F208" s="22">
        <f>+SUMIF('TOTAL RECURSOS 2022'!$P:$P,CONCATENATE("E006",$A208,1,$F$8),'TOTAL RECURSOS 2022'!$N:$N)</f>
        <v>0</v>
      </c>
      <c r="G208" s="22">
        <f>+SUMIF('TOTAL RECURSOS 2022'!$P:$P,CONCATENATE("K024",$A208,1,$G$8),'TOTAL RECURSOS 2022'!$N:$N)</f>
        <v>0</v>
      </c>
      <c r="H208" s="22">
        <f>+SUMIF('TOTAL RECURSOS 2022'!$P:$P,CONCATENATE("O001",$A208,4,$F$8),'TOTAL RECURSOS 2022'!$N:$N)</f>
        <v>0</v>
      </c>
      <c r="I208" s="22">
        <f>+SUMIF('TOTAL RECURSOS 2022'!$P:$P,CONCATENATE("M001",$A208,4,$F$8),'TOTAL RECURSOS 2022'!$N:$N)</f>
        <v>0</v>
      </c>
      <c r="J208" s="22">
        <f>+SUMIF('TOTAL RECURSOS 2022'!$P:$P,CONCATENATE("E006",$A208,4,$F$8),'TOTAL RECURSOS 2022'!$N:$N)</f>
        <v>700000</v>
      </c>
    </row>
    <row r="209" spans="1:10" s="9" customFormat="1" ht="17.100000000000001" customHeight="1" x14ac:dyDescent="0.2">
      <c r="A209" s="26">
        <v>3500</v>
      </c>
      <c r="B209" s="19" t="s">
        <v>342</v>
      </c>
      <c r="C209" s="20">
        <f t="shared" ref="C209:J209" si="87">+C210+C213+C215+C217+C219+C221+C223+C225</f>
        <v>31389049</v>
      </c>
      <c r="D209" s="20">
        <f t="shared" si="87"/>
        <v>0</v>
      </c>
      <c r="E209" s="20">
        <f t="shared" si="87"/>
        <v>0</v>
      </c>
      <c r="F209" s="20">
        <f t="shared" si="87"/>
        <v>9657292</v>
      </c>
      <c r="G209" s="20">
        <f t="shared" si="87"/>
        <v>0</v>
      </c>
      <c r="H209" s="20">
        <f t="shared" si="87"/>
        <v>0</v>
      </c>
      <c r="I209" s="20">
        <f t="shared" si="87"/>
        <v>50000</v>
      </c>
      <c r="J209" s="20">
        <f t="shared" si="87"/>
        <v>21681757</v>
      </c>
    </row>
    <row r="210" spans="1:10" ht="17.100000000000001" customHeight="1" x14ac:dyDescent="0.25">
      <c r="A210" s="27" t="s">
        <v>182</v>
      </c>
      <c r="B210" s="21" t="s">
        <v>343</v>
      </c>
      <c r="C210" s="22">
        <f t="shared" ref="C210:J210" si="88">+C211+C212</f>
        <v>2201943</v>
      </c>
      <c r="D210" s="22">
        <f t="shared" si="88"/>
        <v>0</v>
      </c>
      <c r="E210" s="22">
        <f t="shared" si="88"/>
        <v>0</v>
      </c>
      <c r="F210" s="22">
        <f t="shared" si="88"/>
        <v>0</v>
      </c>
      <c r="G210" s="22">
        <f t="shared" si="88"/>
        <v>0</v>
      </c>
      <c r="H210" s="22">
        <f t="shared" si="88"/>
        <v>0</v>
      </c>
      <c r="I210" s="22">
        <f t="shared" si="88"/>
        <v>0</v>
      </c>
      <c r="J210" s="22">
        <f t="shared" si="88"/>
        <v>2201943</v>
      </c>
    </row>
    <row r="211" spans="1:10" ht="17.100000000000001" customHeight="1" x14ac:dyDescent="0.25">
      <c r="A211" s="28" t="s">
        <v>59</v>
      </c>
      <c r="B211" s="21" t="s">
        <v>344</v>
      </c>
      <c r="C211" s="22">
        <f>+SUM(D211:J211)</f>
        <v>0</v>
      </c>
      <c r="D211" s="22">
        <f>+SUMIF('TOTAL RECURSOS 2022'!$P:$P,CONCATENATE("O001",$A211,1,$F$8),'TOTAL RECURSOS 2022'!$N:$N)</f>
        <v>0</v>
      </c>
      <c r="E211" s="22">
        <f>+SUMIF('TOTAL RECURSOS 2022'!$P:$P,CONCATENATE("M001",$A211,1,$F$8),'TOTAL RECURSOS 2022'!$N:$N)</f>
        <v>0</v>
      </c>
      <c r="F211" s="22">
        <f>+SUMIF('TOTAL RECURSOS 2022'!$P:$P,CONCATENATE("E006",$A211,1,$F$8),'TOTAL RECURSOS 2022'!$N:$N)</f>
        <v>0</v>
      </c>
      <c r="G211" s="22">
        <f>+SUMIF('TOTAL RECURSOS 2022'!$P:$P,CONCATENATE("K024",$A211,1,$G$8),'TOTAL RECURSOS 2022'!$N:$N)</f>
        <v>0</v>
      </c>
      <c r="H211" s="22">
        <f>+SUMIF('TOTAL RECURSOS 2022'!$P:$P,CONCATENATE("O001",$A211,4,$F$8),'TOTAL RECURSOS 2022'!$N:$N)</f>
        <v>0</v>
      </c>
      <c r="I211" s="22">
        <f>+SUMIF('TOTAL RECURSOS 2022'!$P:$P,CONCATENATE("M001",$A211,4,$F$8),'TOTAL RECURSOS 2022'!$N:$N)</f>
        <v>0</v>
      </c>
      <c r="J211" s="22">
        <f>+SUMIF('TOTAL RECURSOS 2022'!$P:$P,CONCATENATE("E006",$A211,4,$F$8),'TOTAL RECURSOS 2022'!$N:$N)</f>
        <v>0</v>
      </c>
    </row>
    <row r="212" spans="1:10" ht="17.100000000000001" customHeight="1" x14ac:dyDescent="0.25">
      <c r="A212" s="28" t="s">
        <v>39</v>
      </c>
      <c r="B212" s="21" t="s">
        <v>345</v>
      </c>
      <c r="C212" s="22">
        <f>+SUM(D212:J212)</f>
        <v>2201943</v>
      </c>
      <c r="D212" s="22">
        <f>+SUMIF('TOTAL RECURSOS 2022'!$P:$P,CONCATENATE("O001",$A212,1,$F$8),'TOTAL RECURSOS 2022'!$N:$N)</f>
        <v>0</v>
      </c>
      <c r="E212" s="22">
        <f>+SUMIF('TOTAL RECURSOS 2022'!$P:$P,CONCATENATE("M001",$A212,1,$F$8),'TOTAL RECURSOS 2022'!$N:$N)</f>
        <v>0</v>
      </c>
      <c r="F212" s="22">
        <f>+SUMIF('TOTAL RECURSOS 2022'!$P:$P,CONCATENATE("E006",$A212,1,$F$8),'TOTAL RECURSOS 2022'!$N:$N)</f>
        <v>0</v>
      </c>
      <c r="G212" s="22">
        <f>+SUMIF('TOTAL RECURSOS 2022'!$P:$P,CONCATENATE("K024",$A212,1,$G$8),'TOTAL RECURSOS 2022'!$N:$N)</f>
        <v>0</v>
      </c>
      <c r="H212" s="22">
        <f>+SUMIF('TOTAL RECURSOS 2022'!$P:$P,CONCATENATE("O001",$A212,4,$F$8),'TOTAL RECURSOS 2022'!$N:$N)</f>
        <v>0</v>
      </c>
      <c r="I212" s="22">
        <f>+SUMIF('TOTAL RECURSOS 2022'!$P:$P,CONCATENATE("M001",$A212,4,$F$8),'TOTAL RECURSOS 2022'!$N:$N)</f>
        <v>0</v>
      </c>
      <c r="J212" s="22">
        <f>+SUMIF('TOTAL RECURSOS 2022'!$P:$P,CONCATENATE("E006",$A212,4,$F$8),'TOTAL RECURSOS 2022'!$N:$N)</f>
        <v>2201943</v>
      </c>
    </row>
    <row r="213" spans="1:10" ht="17.100000000000001" customHeight="1" x14ac:dyDescent="0.25">
      <c r="A213" s="27" t="s">
        <v>183</v>
      </c>
      <c r="B213" s="29" t="s">
        <v>346</v>
      </c>
      <c r="C213" s="22">
        <f t="shared" ref="C213:J213" si="89">+C214</f>
        <v>0</v>
      </c>
      <c r="D213" s="22">
        <f t="shared" si="89"/>
        <v>0</v>
      </c>
      <c r="E213" s="22">
        <f t="shared" si="89"/>
        <v>0</v>
      </c>
      <c r="F213" s="22">
        <f t="shared" si="89"/>
        <v>0</v>
      </c>
      <c r="G213" s="22">
        <f t="shared" si="89"/>
        <v>0</v>
      </c>
      <c r="H213" s="22">
        <f t="shared" si="89"/>
        <v>0</v>
      </c>
      <c r="I213" s="22">
        <f t="shared" si="89"/>
        <v>0</v>
      </c>
      <c r="J213" s="22">
        <f t="shared" si="89"/>
        <v>0</v>
      </c>
    </row>
    <row r="214" spans="1:10" ht="17.100000000000001" customHeight="1" x14ac:dyDescent="0.25">
      <c r="A214" s="28" t="s">
        <v>40</v>
      </c>
      <c r="B214" s="21" t="s">
        <v>347</v>
      </c>
      <c r="C214" s="22">
        <f>+SUM(D214:J214)</f>
        <v>0</v>
      </c>
      <c r="D214" s="22">
        <f>+SUMIF('TOTAL RECURSOS 2022'!$P:$P,CONCATENATE("O001",$A214,1,$F$8),'TOTAL RECURSOS 2022'!$N:$N)</f>
        <v>0</v>
      </c>
      <c r="E214" s="22">
        <f>+SUMIF('TOTAL RECURSOS 2022'!$P:$P,CONCATENATE("M001",$A214,1,$F$8),'TOTAL RECURSOS 2022'!$N:$N)</f>
        <v>0</v>
      </c>
      <c r="F214" s="22">
        <f>+SUMIF('TOTAL RECURSOS 2022'!$P:$P,CONCATENATE("E006",$A214,1,$F$8),'TOTAL RECURSOS 2022'!$N:$N)</f>
        <v>0</v>
      </c>
      <c r="G214" s="22">
        <f>+SUMIF('TOTAL RECURSOS 2022'!$P:$P,CONCATENATE("K024",$A214,1,$G$8),'TOTAL RECURSOS 2022'!$N:$N)</f>
        <v>0</v>
      </c>
      <c r="H214" s="22">
        <f>+SUMIF('TOTAL RECURSOS 2022'!$P:$P,CONCATENATE("O001",$A214,4,$F$8),'TOTAL RECURSOS 2022'!$N:$N)</f>
        <v>0</v>
      </c>
      <c r="I214" s="22">
        <f>+SUMIF('TOTAL RECURSOS 2022'!$P:$P,CONCATENATE("M001",$A214,4,$F$8),'TOTAL RECURSOS 2022'!$N:$N)</f>
        <v>0</v>
      </c>
      <c r="J214" s="22">
        <f>+SUMIF('TOTAL RECURSOS 2022'!$P:$P,CONCATENATE("E006",$A214,4,$F$8),'TOTAL RECURSOS 2022'!$N:$N)</f>
        <v>0</v>
      </c>
    </row>
    <row r="215" spans="1:10" ht="17.100000000000001" customHeight="1" x14ac:dyDescent="0.25">
      <c r="A215" s="27" t="s">
        <v>184</v>
      </c>
      <c r="B215" s="21" t="s">
        <v>348</v>
      </c>
      <c r="C215" s="22">
        <f t="shared" ref="C215:J215" si="90">+C216</f>
        <v>4700000</v>
      </c>
      <c r="D215" s="22">
        <f t="shared" si="90"/>
        <v>0</v>
      </c>
      <c r="E215" s="22">
        <f t="shared" si="90"/>
        <v>0</v>
      </c>
      <c r="F215" s="22">
        <f t="shared" si="90"/>
        <v>2800000</v>
      </c>
      <c r="G215" s="22">
        <f t="shared" si="90"/>
        <v>0</v>
      </c>
      <c r="H215" s="22">
        <f t="shared" si="90"/>
        <v>0</v>
      </c>
      <c r="I215" s="22">
        <f t="shared" si="90"/>
        <v>0</v>
      </c>
      <c r="J215" s="22">
        <f t="shared" si="90"/>
        <v>1900000</v>
      </c>
    </row>
    <row r="216" spans="1:10" ht="17.100000000000001" customHeight="1" x14ac:dyDescent="0.25">
      <c r="A216" s="28" t="s">
        <v>41</v>
      </c>
      <c r="B216" s="21" t="s">
        <v>349</v>
      </c>
      <c r="C216" s="22">
        <f>+SUM(D216:J216)</f>
        <v>4700000</v>
      </c>
      <c r="D216" s="22">
        <f>+SUMIF('TOTAL RECURSOS 2022'!$P:$P,CONCATENATE("O001",$A216,1,$F$8),'TOTAL RECURSOS 2022'!$N:$N)</f>
        <v>0</v>
      </c>
      <c r="E216" s="22">
        <f>+SUMIF('TOTAL RECURSOS 2022'!$P:$P,CONCATENATE("M001",$A216,1,$F$8),'TOTAL RECURSOS 2022'!$N:$N)</f>
        <v>0</v>
      </c>
      <c r="F216" s="22">
        <f>+SUMIF('TOTAL RECURSOS 2022'!$P:$P,CONCATENATE("E006",$A216,1,$F$8),'TOTAL RECURSOS 2022'!$N:$N)</f>
        <v>2800000</v>
      </c>
      <c r="G216" s="22">
        <f>+SUMIF('TOTAL RECURSOS 2022'!$P:$P,CONCATENATE("K024",$A216,1,$G$8),'TOTAL RECURSOS 2022'!$N:$N)</f>
        <v>0</v>
      </c>
      <c r="H216" s="22">
        <f>+SUMIF('TOTAL RECURSOS 2022'!$P:$P,CONCATENATE("O001",$A216,4,$F$8),'TOTAL RECURSOS 2022'!$N:$N)</f>
        <v>0</v>
      </c>
      <c r="I216" s="22">
        <f>+SUMIF('TOTAL RECURSOS 2022'!$P:$P,CONCATENATE("M001",$A216,4,$F$8),'TOTAL RECURSOS 2022'!$N:$N)</f>
        <v>0</v>
      </c>
      <c r="J216" s="22">
        <f>+SUMIF('TOTAL RECURSOS 2022'!$P:$P,CONCATENATE("E006",$A216,4,$F$8),'TOTAL RECURSOS 2022'!$N:$N)</f>
        <v>1900000</v>
      </c>
    </row>
    <row r="217" spans="1:10" ht="17.100000000000001" customHeight="1" x14ac:dyDescent="0.25">
      <c r="A217" s="27" t="s">
        <v>185</v>
      </c>
      <c r="B217" s="21" t="s">
        <v>350</v>
      </c>
      <c r="C217" s="22">
        <f t="shared" ref="C217:J217" si="91">+C218</f>
        <v>3100000</v>
      </c>
      <c r="D217" s="22">
        <f t="shared" si="91"/>
        <v>0</v>
      </c>
      <c r="E217" s="22">
        <f t="shared" si="91"/>
        <v>0</v>
      </c>
      <c r="F217" s="22">
        <f t="shared" si="91"/>
        <v>0</v>
      </c>
      <c r="G217" s="22">
        <f t="shared" si="91"/>
        <v>0</v>
      </c>
      <c r="H217" s="22">
        <f t="shared" si="91"/>
        <v>0</v>
      </c>
      <c r="I217" s="22">
        <f t="shared" si="91"/>
        <v>0</v>
      </c>
      <c r="J217" s="22">
        <f t="shared" si="91"/>
        <v>3100000</v>
      </c>
    </row>
    <row r="218" spans="1:10" ht="17.100000000000001" customHeight="1" x14ac:dyDescent="0.25">
      <c r="A218" s="28" t="s">
        <v>42</v>
      </c>
      <c r="B218" s="21" t="s">
        <v>350</v>
      </c>
      <c r="C218" s="22">
        <f>+SUM(D218:J218)</f>
        <v>3100000</v>
      </c>
      <c r="D218" s="22">
        <f>+SUMIF('TOTAL RECURSOS 2022'!$P:$P,CONCATENATE("O001",$A218,1,$F$8),'TOTAL RECURSOS 2022'!$N:$N)</f>
        <v>0</v>
      </c>
      <c r="E218" s="22">
        <f>+SUMIF('TOTAL RECURSOS 2022'!$P:$P,CONCATENATE("M001",$A218,1,$F$8),'TOTAL RECURSOS 2022'!$N:$N)</f>
        <v>0</v>
      </c>
      <c r="F218" s="22">
        <f>+SUMIF('TOTAL RECURSOS 2022'!$P:$P,CONCATENATE("E006",$A218,1,$F$8),'TOTAL RECURSOS 2022'!$N:$N)</f>
        <v>0</v>
      </c>
      <c r="G218" s="22">
        <f>+SUMIF('TOTAL RECURSOS 2022'!$P:$P,CONCATENATE("K024",$A218,1,$G$8),'TOTAL RECURSOS 2022'!$N:$N)</f>
        <v>0</v>
      </c>
      <c r="H218" s="22">
        <f>+SUMIF('TOTAL RECURSOS 2022'!$P:$P,CONCATENATE("O001",$A218,4,$F$8),'TOTAL RECURSOS 2022'!$N:$N)</f>
        <v>0</v>
      </c>
      <c r="I218" s="22">
        <f>+SUMIF('TOTAL RECURSOS 2022'!$P:$P,CONCATENATE("M001",$A218,4,$F$8),'TOTAL RECURSOS 2022'!$N:$N)</f>
        <v>0</v>
      </c>
      <c r="J218" s="22">
        <f>+SUMIF('TOTAL RECURSOS 2022'!$P:$P,CONCATENATE("E006",$A218,4,$F$8),'TOTAL RECURSOS 2022'!$N:$N)</f>
        <v>3100000</v>
      </c>
    </row>
    <row r="219" spans="1:10" ht="17.100000000000001" customHeight="1" x14ac:dyDescent="0.25">
      <c r="A219" s="27" t="s">
        <v>186</v>
      </c>
      <c r="B219" s="21" t="s">
        <v>351</v>
      </c>
      <c r="C219" s="22">
        <f t="shared" ref="C219:J219" si="92">+C220</f>
        <v>325000</v>
      </c>
      <c r="D219" s="22">
        <f t="shared" si="92"/>
        <v>0</v>
      </c>
      <c r="E219" s="22">
        <f t="shared" si="92"/>
        <v>0</v>
      </c>
      <c r="F219" s="22">
        <f t="shared" si="92"/>
        <v>0</v>
      </c>
      <c r="G219" s="22">
        <f t="shared" si="92"/>
        <v>0</v>
      </c>
      <c r="H219" s="22">
        <f t="shared" si="92"/>
        <v>0</v>
      </c>
      <c r="I219" s="22">
        <f t="shared" si="92"/>
        <v>0</v>
      </c>
      <c r="J219" s="22">
        <f t="shared" si="92"/>
        <v>325000</v>
      </c>
    </row>
    <row r="220" spans="1:10" ht="17.100000000000001" customHeight="1" x14ac:dyDescent="0.25">
      <c r="A220" s="28" t="s">
        <v>60</v>
      </c>
      <c r="B220" s="21" t="s">
        <v>352</v>
      </c>
      <c r="C220" s="22">
        <f>+SUM(D220:J220)</f>
        <v>325000</v>
      </c>
      <c r="D220" s="22">
        <f>+SUMIF('TOTAL RECURSOS 2022'!$P:$P,CONCATENATE("O001",$A220,1,$F$8),'TOTAL RECURSOS 2022'!$N:$N)</f>
        <v>0</v>
      </c>
      <c r="E220" s="22">
        <f>+SUMIF('TOTAL RECURSOS 2022'!$P:$P,CONCATENATE("M001",$A220,1,$F$8),'TOTAL RECURSOS 2022'!$N:$N)</f>
        <v>0</v>
      </c>
      <c r="F220" s="22">
        <f>+SUMIF('TOTAL RECURSOS 2022'!$P:$P,CONCATENATE("E006",$A220,1,$F$8),'TOTAL RECURSOS 2022'!$N:$N)</f>
        <v>0</v>
      </c>
      <c r="G220" s="22">
        <f>+SUMIF('TOTAL RECURSOS 2022'!$P:$P,CONCATENATE("K024",$A220,1,$G$8),'TOTAL RECURSOS 2022'!$N:$N)</f>
        <v>0</v>
      </c>
      <c r="H220" s="22">
        <f>+SUMIF('TOTAL RECURSOS 2022'!$P:$P,CONCATENATE("O001",$A220,4,$F$8),'TOTAL RECURSOS 2022'!$N:$N)</f>
        <v>0</v>
      </c>
      <c r="I220" s="22">
        <f>+SUMIF('TOTAL RECURSOS 2022'!$P:$P,CONCATENATE("M001",$A220,4,$F$8),'TOTAL RECURSOS 2022'!$N:$N)</f>
        <v>0</v>
      </c>
      <c r="J220" s="22">
        <f>+SUMIF('TOTAL RECURSOS 2022'!$P:$P,CONCATENATE("E006",$A220,4,$F$8),'TOTAL RECURSOS 2022'!$N:$N)</f>
        <v>325000</v>
      </c>
    </row>
    <row r="221" spans="1:10" ht="17.100000000000001" customHeight="1" x14ac:dyDescent="0.25">
      <c r="A221" s="27" t="s">
        <v>187</v>
      </c>
      <c r="B221" s="21" t="s">
        <v>353</v>
      </c>
      <c r="C221" s="22">
        <f t="shared" ref="C221:J221" si="93">+C222</f>
        <v>15056282</v>
      </c>
      <c r="D221" s="22">
        <f t="shared" si="93"/>
        <v>0</v>
      </c>
      <c r="E221" s="22">
        <f t="shared" si="93"/>
        <v>0</v>
      </c>
      <c r="F221" s="22">
        <f t="shared" si="93"/>
        <v>3356846</v>
      </c>
      <c r="G221" s="22">
        <f t="shared" si="93"/>
        <v>0</v>
      </c>
      <c r="H221" s="22">
        <f t="shared" si="93"/>
        <v>0</v>
      </c>
      <c r="I221" s="22">
        <f t="shared" si="93"/>
        <v>0</v>
      </c>
      <c r="J221" s="22">
        <f t="shared" si="93"/>
        <v>11699436</v>
      </c>
    </row>
    <row r="222" spans="1:10" ht="17.100000000000001" customHeight="1" x14ac:dyDescent="0.25">
      <c r="A222" s="28" t="s">
        <v>43</v>
      </c>
      <c r="B222" s="21" t="s">
        <v>354</v>
      </c>
      <c r="C222" s="22">
        <f>+SUM(D222:J222)</f>
        <v>15056282</v>
      </c>
      <c r="D222" s="22">
        <f>+SUMIF('TOTAL RECURSOS 2022'!$P:$P,CONCATENATE("O001",$A222,1,$F$8),'TOTAL RECURSOS 2022'!$N:$N)</f>
        <v>0</v>
      </c>
      <c r="E222" s="22">
        <f>+SUMIF('TOTAL RECURSOS 2022'!$P:$P,CONCATENATE("M001",$A222,1,$F$8),'TOTAL RECURSOS 2022'!$N:$N)</f>
        <v>0</v>
      </c>
      <c r="F222" s="22">
        <f>+SUMIF('TOTAL RECURSOS 2022'!$P:$P,CONCATENATE("E006",$A222,1,$F$8),'TOTAL RECURSOS 2022'!$N:$N)</f>
        <v>3356846</v>
      </c>
      <c r="G222" s="22">
        <f>+SUMIF('TOTAL RECURSOS 2022'!$P:$P,CONCATENATE("K024",$A222,1,$G$8),'TOTAL RECURSOS 2022'!$N:$N)</f>
        <v>0</v>
      </c>
      <c r="H222" s="22">
        <f>+SUMIF('TOTAL RECURSOS 2022'!$P:$P,CONCATENATE("O001",$A222,4,$F$8),'TOTAL RECURSOS 2022'!$N:$N)</f>
        <v>0</v>
      </c>
      <c r="I222" s="22">
        <f>+SUMIF('TOTAL RECURSOS 2022'!$P:$P,CONCATENATE("M001",$A222,4,$F$8),'TOTAL RECURSOS 2022'!$N:$N)</f>
        <v>0</v>
      </c>
      <c r="J222" s="22">
        <f>+SUMIF('TOTAL RECURSOS 2022'!$P:$P,CONCATENATE("E006",$A222,4,$F$8),'TOTAL RECURSOS 2022'!$N:$N)</f>
        <v>11699436</v>
      </c>
    </row>
    <row r="223" spans="1:10" ht="17.100000000000001" customHeight="1" x14ac:dyDescent="0.25">
      <c r="A223" s="27" t="s">
        <v>188</v>
      </c>
      <c r="B223" s="21" t="s">
        <v>355</v>
      </c>
      <c r="C223" s="22">
        <f t="shared" ref="C223:J223" si="94">+C224</f>
        <v>3825249</v>
      </c>
      <c r="D223" s="22">
        <f t="shared" si="94"/>
        <v>0</v>
      </c>
      <c r="E223" s="22">
        <f t="shared" si="94"/>
        <v>0</v>
      </c>
      <c r="F223" s="22">
        <f t="shared" si="94"/>
        <v>2480446</v>
      </c>
      <c r="G223" s="22">
        <f t="shared" si="94"/>
        <v>0</v>
      </c>
      <c r="H223" s="22">
        <f t="shared" si="94"/>
        <v>0</v>
      </c>
      <c r="I223" s="22">
        <f t="shared" si="94"/>
        <v>50000</v>
      </c>
      <c r="J223" s="22">
        <f t="shared" si="94"/>
        <v>1294803</v>
      </c>
    </row>
    <row r="224" spans="1:10" ht="17.100000000000001" customHeight="1" x14ac:dyDescent="0.25">
      <c r="A224" s="28" t="s">
        <v>44</v>
      </c>
      <c r="B224" s="21" t="s">
        <v>356</v>
      </c>
      <c r="C224" s="22">
        <f>+SUM(D224:J224)</f>
        <v>3825249</v>
      </c>
      <c r="D224" s="22">
        <f>+SUMIF('TOTAL RECURSOS 2022'!$P:$P,CONCATENATE("O001",$A224,1,$F$8),'TOTAL RECURSOS 2022'!$N:$N)</f>
        <v>0</v>
      </c>
      <c r="E224" s="22">
        <f>+SUMIF('TOTAL RECURSOS 2022'!$P:$P,CONCATENATE("M001",$A224,1,$F$8),'TOTAL RECURSOS 2022'!$N:$N)</f>
        <v>0</v>
      </c>
      <c r="F224" s="22">
        <f>+SUMIF('TOTAL RECURSOS 2022'!$P:$P,CONCATENATE("E006",$A224,1,$F$8),'TOTAL RECURSOS 2022'!$N:$N)</f>
        <v>2480446</v>
      </c>
      <c r="G224" s="22">
        <f>+SUMIF('TOTAL RECURSOS 2022'!$P:$P,CONCATENATE("K024",$A224,1,$G$8),'TOTAL RECURSOS 2022'!$N:$N)</f>
        <v>0</v>
      </c>
      <c r="H224" s="22">
        <f>+SUMIF('TOTAL RECURSOS 2022'!$P:$P,CONCATENATE("O001",$A224,4,$F$8),'TOTAL RECURSOS 2022'!$N:$N)</f>
        <v>0</v>
      </c>
      <c r="I224" s="22">
        <f>+SUMIF('TOTAL RECURSOS 2022'!$P:$P,CONCATENATE("M001",$A224,4,$F$8),'TOTAL RECURSOS 2022'!$N:$N)</f>
        <v>50000</v>
      </c>
      <c r="J224" s="22">
        <f>+SUMIF('TOTAL RECURSOS 2022'!$P:$P,CONCATENATE("E006",$A224,4,$F$8),'TOTAL RECURSOS 2022'!$N:$N)</f>
        <v>1294803</v>
      </c>
    </row>
    <row r="225" spans="1:10" ht="17.100000000000001" customHeight="1" x14ac:dyDescent="0.25">
      <c r="A225" s="27" t="s">
        <v>189</v>
      </c>
      <c r="B225" s="21" t="s">
        <v>357</v>
      </c>
      <c r="C225" s="22">
        <f t="shared" ref="C225:J225" si="95">+C226</f>
        <v>2180575</v>
      </c>
      <c r="D225" s="22">
        <f t="shared" si="95"/>
        <v>0</v>
      </c>
      <c r="E225" s="22">
        <f t="shared" si="95"/>
        <v>0</v>
      </c>
      <c r="F225" s="22">
        <f t="shared" si="95"/>
        <v>1020000</v>
      </c>
      <c r="G225" s="22">
        <f t="shared" si="95"/>
        <v>0</v>
      </c>
      <c r="H225" s="22">
        <f t="shared" si="95"/>
        <v>0</v>
      </c>
      <c r="I225" s="22">
        <f t="shared" si="95"/>
        <v>0</v>
      </c>
      <c r="J225" s="22">
        <f t="shared" si="95"/>
        <v>1160575</v>
      </c>
    </row>
    <row r="226" spans="1:10" ht="17.100000000000001" customHeight="1" x14ac:dyDescent="0.25">
      <c r="A226" s="28" t="s">
        <v>45</v>
      </c>
      <c r="B226" s="21" t="s">
        <v>357</v>
      </c>
      <c r="C226" s="22">
        <f>+SUM(D226:J226)</f>
        <v>2180575</v>
      </c>
      <c r="D226" s="22">
        <f>+SUMIF('TOTAL RECURSOS 2022'!$P:$P,CONCATENATE("O001",$A226,1,$F$8),'TOTAL RECURSOS 2022'!$N:$N)</f>
        <v>0</v>
      </c>
      <c r="E226" s="22">
        <f>+SUMIF('TOTAL RECURSOS 2022'!$P:$P,CONCATENATE("M001",$A226,1,$F$8),'TOTAL RECURSOS 2022'!$N:$N)</f>
        <v>0</v>
      </c>
      <c r="F226" s="22">
        <f>+SUMIF('TOTAL RECURSOS 2022'!$P:$P,CONCATENATE("E006",$A226,1,$F$8),'TOTAL RECURSOS 2022'!$N:$N)</f>
        <v>1020000</v>
      </c>
      <c r="G226" s="22">
        <f>+SUMIF('TOTAL RECURSOS 2022'!$P:$P,CONCATENATE("K024",$A226,1,$G$8),'TOTAL RECURSOS 2022'!$N:$N)</f>
        <v>0</v>
      </c>
      <c r="H226" s="22">
        <f>+SUMIF('TOTAL RECURSOS 2022'!$P:$P,CONCATENATE("O001",$A226,4,$F$8),'TOTAL RECURSOS 2022'!$N:$N)</f>
        <v>0</v>
      </c>
      <c r="I226" s="22">
        <f>+SUMIF('TOTAL RECURSOS 2022'!$P:$P,CONCATENATE("M001",$A226,4,$F$8),'TOTAL RECURSOS 2022'!$N:$N)</f>
        <v>0</v>
      </c>
      <c r="J226" s="22">
        <f>+SUMIF('TOTAL RECURSOS 2022'!$P:$P,CONCATENATE("E006",$A226,4,$F$8),'TOTAL RECURSOS 2022'!$N:$N)</f>
        <v>1160575</v>
      </c>
    </row>
    <row r="227" spans="1:10" s="9" customFormat="1" ht="17.100000000000001" customHeight="1" x14ac:dyDescent="0.2">
      <c r="A227" s="26">
        <v>3700</v>
      </c>
      <c r="B227" s="19" t="s">
        <v>358</v>
      </c>
      <c r="C227" s="20">
        <f t="shared" ref="C227:J227" si="96">+C228+C232+C236+C239</f>
        <v>4555000</v>
      </c>
      <c r="D227" s="20">
        <f t="shared" si="96"/>
        <v>0</v>
      </c>
      <c r="E227" s="20">
        <f t="shared" si="96"/>
        <v>0</v>
      </c>
      <c r="F227" s="20">
        <f t="shared" si="96"/>
        <v>0</v>
      </c>
      <c r="G227" s="20">
        <f t="shared" si="96"/>
        <v>0</v>
      </c>
      <c r="H227" s="20">
        <f t="shared" si="96"/>
        <v>26585</v>
      </c>
      <c r="I227" s="20">
        <f t="shared" si="96"/>
        <v>28350</v>
      </c>
      <c r="J227" s="20">
        <f t="shared" si="96"/>
        <v>4500065</v>
      </c>
    </row>
    <row r="228" spans="1:10" ht="17.100000000000001" customHeight="1" x14ac:dyDescent="0.25">
      <c r="A228" s="27" t="s">
        <v>190</v>
      </c>
      <c r="B228" s="21" t="s">
        <v>359</v>
      </c>
      <c r="C228" s="22">
        <f t="shared" ref="C228:J228" si="97">+C229+C230+C231</f>
        <v>980000</v>
      </c>
      <c r="D228" s="22">
        <f t="shared" si="97"/>
        <v>0</v>
      </c>
      <c r="E228" s="22">
        <f t="shared" si="97"/>
        <v>0</v>
      </c>
      <c r="F228" s="22">
        <f t="shared" si="97"/>
        <v>0</v>
      </c>
      <c r="G228" s="22">
        <f t="shared" si="97"/>
        <v>0</v>
      </c>
      <c r="H228" s="22">
        <f t="shared" si="97"/>
        <v>0</v>
      </c>
      <c r="I228" s="22">
        <f t="shared" si="97"/>
        <v>0</v>
      </c>
      <c r="J228" s="22">
        <f t="shared" si="97"/>
        <v>980000</v>
      </c>
    </row>
    <row r="229" spans="1:10" ht="17.100000000000001" customHeight="1" x14ac:dyDescent="0.25">
      <c r="A229" s="28" t="s">
        <v>104</v>
      </c>
      <c r="B229" s="21" t="s">
        <v>360</v>
      </c>
      <c r="C229" s="22">
        <f>+SUM(D229:J229)</f>
        <v>230000</v>
      </c>
      <c r="D229" s="22">
        <f>+SUMIF('TOTAL RECURSOS 2022'!$P:$P,CONCATENATE("O001",$A229,1,$F$8),'TOTAL RECURSOS 2022'!$N:$N)</f>
        <v>0</v>
      </c>
      <c r="E229" s="22">
        <f>+SUMIF('TOTAL RECURSOS 2022'!$P:$P,CONCATENATE("M001",$A229,1,$F$8),'TOTAL RECURSOS 2022'!$N:$N)</f>
        <v>0</v>
      </c>
      <c r="F229" s="22">
        <f>+SUMIF('TOTAL RECURSOS 2022'!$P:$P,CONCATENATE("E006",$A229,1,$F$8),'TOTAL RECURSOS 2022'!$N:$N)</f>
        <v>0</v>
      </c>
      <c r="G229" s="22">
        <f>+SUMIF('TOTAL RECURSOS 2022'!$P:$P,CONCATENATE("K024",$A229,1,$G$8),'TOTAL RECURSOS 2022'!$N:$N)</f>
        <v>0</v>
      </c>
      <c r="H229" s="22">
        <f>+SUMIF('TOTAL RECURSOS 2022'!$P:$P,CONCATENATE("O001",$A229,4,$F$8),'TOTAL RECURSOS 2022'!$N:$N)</f>
        <v>0</v>
      </c>
      <c r="I229" s="22">
        <f>+SUMIF('TOTAL RECURSOS 2022'!$P:$P,CONCATENATE("M001",$A229,4,$F$8),'TOTAL RECURSOS 2022'!$N:$N)</f>
        <v>0</v>
      </c>
      <c r="J229" s="22">
        <f>+SUMIF('TOTAL RECURSOS 2022'!$P:$P,CONCATENATE("E006",$A229,4,$F$8),'TOTAL RECURSOS 2022'!$N:$N)</f>
        <v>230000</v>
      </c>
    </row>
    <row r="230" spans="1:10" ht="17.100000000000001" customHeight="1" x14ac:dyDescent="0.25">
      <c r="A230" s="28" t="s">
        <v>105</v>
      </c>
      <c r="B230" s="30" t="s">
        <v>396</v>
      </c>
      <c r="C230" s="22">
        <f>+SUM(D230:J230)</f>
        <v>50000</v>
      </c>
      <c r="D230" s="22">
        <f>+SUMIF('TOTAL RECURSOS 2022'!$P:$P,CONCATENATE("O001",$A230,1,$F$8),'TOTAL RECURSOS 2022'!$N:$N)</f>
        <v>0</v>
      </c>
      <c r="E230" s="22">
        <f>+SUMIF('TOTAL RECURSOS 2022'!$P:$P,CONCATENATE("M001",$A230,1,$F$8),'TOTAL RECURSOS 2022'!$N:$N)</f>
        <v>0</v>
      </c>
      <c r="F230" s="22">
        <f>+SUMIF('TOTAL RECURSOS 2022'!$P:$P,CONCATENATE("E006",$A230,1,$F$8),'TOTAL RECURSOS 2022'!$N:$N)</f>
        <v>0</v>
      </c>
      <c r="G230" s="22">
        <f>+SUMIF('TOTAL RECURSOS 2022'!$P:$P,CONCATENATE("K024",$A230,1,$G$8),'TOTAL RECURSOS 2022'!$N:$N)</f>
        <v>0</v>
      </c>
      <c r="H230" s="22">
        <f>+SUMIF('TOTAL RECURSOS 2022'!$P:$P,CONCATENATE("O001",$A230,4,$F$8),'TOTAL RECURSOS 2022'!$N:$N)</f>
        <v>0</v>
      </c>
      <c r="I230" s="22">
        <f>+SUMIF('TOTAL RECURSOS 2022'!$P:$P,CONCATENATE("M001",$A230,4,$F$8),'TOTAL RECURSOS 2022'!$N:$N)</f>
        <v>0</v>
      </c>
      <c r="J230" s="22">
        <f>+SUMIF('TOTAL RECURSOS 2022'!$P:$P,CONCATENATE("E006",$A230,4,$F$8),'TOTAL RECURSOS 2022'!$N:$N)</f>
        <v>50000</v>
      </c>
    </row>
    <row r="231" spans="1:10" ht="17.100000000000001" customHeight="1" x14ac:dyDescent="0.25">
      <c r="A231" s="28" t="s">
        <v>106</v>
      </c>
      <c r="B231" s="29" t="s">
        <v>361</v>
      </c>
      <c r="C231" s="22">
        <f>+SUM(D231:J231)</f>
        <v>700000</v>
      </c>
      <c r="D231" s="22">
        <f>+SUMIF('TOTAL RECURSOS 2022'!$P:$P,CONCATENATE("O001",$A231,1,$F$8),'TOTAL RECURSOS 2022'!$N:$N)</f>
        <v>0</v>
      </c>
      <c r="E231" s="22">
        <f>+SUMIF('TOTAL RECURSOS 2022'!$P:$P,CONCATENATE("M001",$A231,1,$F$8),'TOTAL RECURSOS 2022'!$N:$N)</f>
        <v>0</v>
      </c>
      <c r="F231" s="22">
        <f>+SUMIF('TOTAL RECURSOS 2022'!$P:$P,CONCATENATE("E006",$A231,1,$F$8),'TOTAL RECURSOS 2022'!$N:$N)</f>
        <v>0</v>
      </c>
      <c r="G231" s="22">
        <f>+SUMIF('TOTAL RECURSOS 2022'!$P:$P,CONCATENATE("K024",$A231,1,$G$8),'TOTAL RECURSOS 2022'!$N:$N)</f>
        <v>0</v>
      </c>
      <c r="H231" s="22">
        <f>+SUMIF('TOTAL RECURSOS 2022'!$P:$P,CONCATENATE("O001",$A231,4,$F$8),'TOTAL RECURSOS 2022'!$N:$N)</f>
        <v>0</v>
      </c>
      <c r="I231" s="22">
        <f>+SUMIF('TOTAL RECURSOS 2022'!$P:$P,CONCATENATE("M001",$A231,4,$F$8),'TOTAL RECURSOS 2022'!$N:$N)</f>
        <v>0</v>
      </c>
      <c r="J231" s="22">
        <f>+SUMIF('TOTAL RECURSOS 2022'!$P:$P,CONCATENATE("E006",$A231,4,$F$8),'TOTAL RECURSOS 2022'!$N:$N)</f>
        <v>700000</v>
      </c>
    </row>
    <row r="232" spans="1:10" ht="17.100000000000001" customHeight="1" x14ac:dyDescent="0.25">
      <c r="A232" s="27" t="s">
        <v>191</v>
      </c>
      <c r="B232" s="21" t="s">
        <v>362</v>
      </c>
      <c r="C232" s="22">
        <f t="shared" ref="C232:J232" si="98">+C233+C234+C235</f>
        <v>795000</v>
      </c>
      <c r="D232" s="22">
        <f t="shared" si="98"/>
        <v>0</v>
      </c>
      <c r="E232" s="22">
        <f t="shared" si="98"/>
        <v>0</v>
      </c>
      <c r="F232" s="22">
        <f t="shared" si="98"/>
        <v>0</v>
      </c>
      <c r="G232" s="22">
        <f t="shared" si="98"/>
        <v>0</v>
      </c>
      <c r="H232" s="22">
        <f t="shared" si="98"/>
        <v>9058</v>
      </c>
      <c r="I232" s="22">
        <f t="shared" si="98"/>
        <v>12240</v>
      </c>
      <c r="J232" s="22">
        <f t="shared" si="98"/>
        <v>773702</v>
      </c>
    </row>
    <row r="233" spans="1:10" ht="17.100000000000001" customHeight="1" x14ac:dyDescent="0.25">
      <c r="A233" s="28" t="s">
        <v>68</v>
      </c>
      <c r="B233" s="21" t="s">
        <v>363</v>
      </c>
      <c r="C233" s="22">
        <f>+SUM(D233:J233)</f>
        <v>245000</v>
      </c>
      <c r="D233" s="22">
        <f>+SUMIF('TOTAL RECURSOS 2022'!$P:$P,CONCATENATE("O001",$A233,1,$F$8),'TOTAL RECURSOS 2022'!$N:$N)</f>
        <v>0</v>
      </c>
      <c r="E233" s="22">
        <f>+SUMIF('TOTAL RECURSOS 2022'!$P:$P,CONCATENATE("M001",$A233,1,$F$8),'TOTAL RECURSOS 2022'!$N:$N)</f>
        <v>0</v>
      </c>
      <c r="F233" s="22">
        <f>+SUMIF('TOTAL RECURSOS 2022'!$P:$P,CONCATENATE("E006",$A233,1,$F$8),'TOTAL RECURSOS 2022'!$N:$N)</f>
        <v>0</v>
      </c>
      <c r="G233" s="22">
        <f>+SUMIF('TOTAL RECURSOS 2022'!$P:$P,CONCATENATE("K024",$A233,1,$G$8),'TOTAL RECURSOS 2022'!$N:$N)</f>
        <v>0</v>
      </c>
      <c r="H233" s="22">
        <f>+SUMIF('TOTAL RECURSOS 2022'!$P:$P,CONCATENATE("O001",$A233,4,$F$8),'TOTAL RECURSOS 2022'!$N:$N)</f>
        <v>0</v>
      </c>
      <c r="I233" s="22">
        <f>+SUMIF('TOTAL RECURSOS 2022'!$P:$P,CONCATENATE("M001",$A233,4,$F$8),'TOTAL RECURSOS 2022'!$N:$N)</f>
        <v>0</v>
      </c>
      <c r="J233" s="22">
        <f>+SUMIF('TOTAL RECURSOS 2022'!$P:$P,CONCATENATE("E006",$A233,4,$F$8),'TOTAL RECURSOS 2022'!$N:$N)</f>
        <v>245000</v>
      </c>
    </row>
    <row r="234" spans="1:10" ht="17.100000000000001" customHeight="1" x14ac:dyDescent="0.25">
      <c r="A234" s="28" t="s">
        <v>61</v>
      </c>
      <c r="B234" s="29" t="s">
        <v>364</v>
      </c>
      <c r="C234" s="22">
        <f>+SUM(D234:J234)</f>
        <v>380000</v>
      </c>
      <c r="D234" s="22">
        <f>+SUMIF('TOTAL RECURSOS 2022'!$P:$P,CONCATENATE("O001",$A234,1,$F$8),'TOTAL RECURSOS 2022'!$N:$N)</f>
        <v>0</v>
      </c>
      <c r="E234" s="22">
        <f>+SUMIF('TOTAL RECURSOS 2022'!$P:$P,CONCATENATE("M001",$A234,1,$F$8),'TOTAL RECURSOS 2022'!$N:$N)</f>
        <v>0</v>
      </c>
      <c r="F234" s="22">
        <f>+SUMIF('TOTAL RECURSOS 2022'!$P:$P,CONCATENATE("E006",$A234,1,$F$8),'TOTAL RECURSOS 2022'!$N:$N)</f>
        <v>0</v>
      </c>
      <c r="G234" s="22">
        <f>+SUMIF('TOTAL RECURSOS 2022'!$P:$P,CONCATENATE("K024",$A234,1,$G$8),'TOTAL RECURSOS 2022'!$N:$N)</f>
        <v>0</v>
      </c>
      <c r="H234" s="22">
        <f>+SUMIF('TOTAL RECURSOS 2022'!$P:$P,CONCATENATE("O001",$A234,4,$F$8),'TOTAL RECURSOS 2022'!$N:$N)</f>
        <v>9058</v>
      </c>
      <c r="I234" s="22">
        <f>+SUMIF('TOTAL RECURSOS 2022'!$P:$P,CONCATENATE("M001",$A234,4,$F$8),'TOTAL RECURSOS 2022'!$N:$N)</f>
        <v>12240</v>
      </c>
      <c r="J234" s="22">
        <f>+SUMIF('TOTAL RECURSOS 2022'!$P:$P,CONCATENATE("E006",$A234,4,$F$8),'TOTAL RECURSOS 2022'!$N:$N)</f>
        <v>358702</v>
      </c>
    </row>
    <row r="235" spans="1:10" ht="17.100000000000001" customHeight="1" x14ac:dyDescent="0.25">
      <c r="A235" s="28" t="s">
        <v>107</v>
      </c>
      <c r="B235" s="29" t="s">
        <v>365</v>
      </c>
      <c r="C235" s="22">
        <f>+SUM(D235:J235)</f>
        <v>170000</v>
      </c>
      <c r="D235" s="22">
        <f>+SUMIF('TOTAL RECURSOS 2022'!$P:$P,CONCATENATE("O001",$A235,1,$F$8),'TOTAL RECURSOS 2022'!$N:$N)</f>
        <v>0</v>
      </c>
      <c r="E235" s="22">
        <f>+SUMIF('TOTAL RECURSOS 2022'!$P:$P,CONCATENATE("M001",$A235,1,$F$8),'TOTAL RECURSOS 2022'!$N:$N)</f>
        <v>0</v>
      </c>
      <c r="F235" s="22">
        <f>+SUMIF('TOTAL RECURSOS 2022'!$P:$P,CONCATENATE("E006",$A235,1,$F$8),'TOTAL RECURSOS 2022'!$N:$N)</f>
        <v>0</v>
      </c>
      <c r="G235" s="22">
        <f>+SUMIF('TOTAL RECURSOS 2022'!$P:$P,CONCATENATE("K024",$A235,1,$G$8),'TOTAL RECURSOS 2022'!$N:$N)</f>
        <v>0</v>
      </c>
      <c r="H235" s="22">
        <f>+SUMIF('TOTAL RECURSOS 2022'!$P:$P,CONCATENATE("O001",$A235,4,$F$8),'TOTAL RECURSOS 2022'!$N:$N)</f>
        <v>0</v>
      </c>
      <c r="I235" s="22">
        <f>+SUMIF('TOTAL RECURSOS 2022'!$P:$P,CONCATENATE("M001",$A235,4,$F$8),'TOTAL RECURSOS 2022'!$N:$N)</f>
        <v>0</v>
      </c>
      <c r="J235" s="22">
        <f>+SUMIF('TOTAL RECURSOS 2022'!$P:$P,CONCATENATE("E006",$A235,4,$F$8),'TOTAL RECURSOS 2022'!$N:$N)</f>
        <v>170000</v>
      </c>
    </row>
    <row r="236" spans="1:10" ht="17.100000000000001" customHeight="1" x14ac:dyDescent="0.25">
      <c r="A236" s="27" t="s">
        <v>192</v>
      </c>
      <c r="B236" s="21" t="s">
        <v>366</v>
      </c>
      <c r="C236" s="22">
        <f t="shared" ref="C236:J236" si="99">+C237+C238</f>
        <v>1680000</v>
      </c>
      <c r="D236" s="22">
        <f t="shared" si="99"/>
        <v>0</v>
      </c>
      <c r="E236" s="22">
        <f t="shared" si="99"/>
        <v>0</v>
      </c>
      <c r="F236" s="22">
        <f t="shared" si="99"/>
        <v>0</v>
      </c>
      <c r="G236" s="22">
        <f t="shared" si="99"/>
        <v>0</v>
      </c>
      <c r="H236" s="22">
        <f t="shared" si="99"/>
        <v>17527</v>
      </c>
      <c r="I236" s="22">
        <f t="shared" si="99"/>
        <v>16110</v>
      </c>
      <c r="J236" s="22">
        <f t="shared" si="99"/>
        <v>1646363</v>
      </c>
    </row>
    <row r="237" spans="1:10" ht="17.100000000000001" customHeight="1" x14ac:dyDescent="0.25">
      <c r="A237" s="28" t="s">
        <v>69</v>
      </c>
      <c r="B237" s="21" t="s">
        <v>367</v>
      </c>
      <c r="C237" s="22">
        <f>+SUM(D237:J237)</f>
        <v>1050000</v>
      </c>
      <c r="D237" s="22">
        <f>+SUMIF('TOTAL RECURSOS 2022'!$P:$P,CONCATENATE("O001",$A237,1,$F$8),'TOTAL RECURSOS 2022'!$N:$N)</f>
        <v>0</v>
      </c>
      <c r="E237" s="22">
        <f>+SUMIF('TOTAL RECURSOS 2022'!$P:$P,CONCATENATE("M001",$A237,1,$F$8),'TOTAL RECURSOS 2022'!$N:$N)</f>
        <v>0</v>
      </c>
      <c r="F237" s="22">
        <f>+SUMIF('TOTAL RECURSOS 2022'!$P:$P,CONCATENATE("E006",$A237,1,$F$8),'TOTAL RECURSOS 2022'!$N:$N)</f>
        <v>0</v>
      </c>
      <c r="G237" s="22">
        <f>+SUMIF('TOTAL RECURSOS 2022'!$P:$P,CONCATENATE("K024",$A237,1,$G$8),'TOTAL RECURSOS 2022'!$N:$N)</f>
        <v>0</v>
      </c>
      <c r="H237" s="22">
        <f>+SUMIF('TOTAL RECURSOS 2022'!$P:$P,CONCATENATE("O001",$A237,4,$F$8),'TOTAL RECURSOS 2022'!$N:$N)</f>
        <v>0</v>
      </c>
      <c r="I237" s="22">
        <f>+SUMIF('TOTAL RECURSOS 2022'!$P:$P,CONCATENATE("M001",$A237,4,$F$8),'TOTAL RECURSOS 2022'!$N:$N)</f>
        <v>0</v>
      </c>
      <c r="J237" s="22">
        <f>+SUMIF('TOTAL RECURSOS 2022'!$P:$P,CONCATENATE("E006",$A237,4,$F$8),'TOTAL RECURSOS 2022'!$N:$N)</f>
        <v>1050000</v>
      </c>
    </row>
    <row r="238" spans="1:10" ht="17.100000000000001" customHeight="1" x14ac:dyDescent="0.25">
      <c r="A238" s="28" t="s">
        <v>62</v>
      </c>
      <c r="B238" s="21" t="s">
        <v>368</v>
      </c>
      <c r="C238" s="22">
        <f>+SUM(D238:J238)</f>
        <v>630000</v>
      </c>
      <c r="D238" s="22">
        <f>+SUMIF('TOTAL RECURSOS 2022'!$P:$P,CONCATENATE("O001",$A238,1,$F$8),'TOTAL RECURSOS 2022'!$N:$N)</f>
        <v>0</v>
      </c>
      <c r="E238" s="22">
        <f>+SUMIF('TOTAL RECURSOS 2022'!$P:$P,CONCATENATE("M001",$A238,1,$F$8),'TOTAL RECURSOS 2022'!$N:$N)</f>
        <v>0</v>
      </c>
      <c r="F238" s="22">
        <f>+SUMIF('TOTAL RECURSOS 2022'!$P:$P,CONCATENATE("E006",$A238,1,$F$8),'TOTAL RECURSOS 2022'!$N:$N)</f>
        <v>0</v>
      </c>
      <c r="G238" s="22">
        <f>+SUMIF('TOTAL RECURSOS 2022'!$P:$P,CONCATENATE("K024",$A238,1,$G$8),'TOTAL RECURSOS 2022'!$N:$N)</f>
        <v>0</v>
      </c>
      <c r="H238" s="22">
        <f>+SUMIF('TOTAL RECURSOS 2022'!$P:$P,CONCATENATE("O001",$A238,4,$F$8),'TOTAL RECURSOS 2022'!$N:$N)</f>
        <v>17527</v>
      </c>
      <c r="I238" s="22">
        <f>+SUMIF('TOTAL RECURSOS 2022'!$P:$P,CONCATENATE("M001",$A238,4,$F$8),'TOTAL RECURSOS 2022'!$N:$N)</f>
        <v>16110</v>
      </c>
      <c r="J238" s="22">
        <f>+SUMIF('TOTAL RECURSOS 2022'!$P:$P,CONCATENATE("E006",$A238,4,$F$8),'TOTAL RECURSOS 2022'!$N:$N)</f>
        <v>596363</v>
      </c>
    </row>
    <row r="239" spans="1:10" ht="17.100000000000001" customHeight="1" x14ac:dyDescent="0.25">
      <c r="A239" s="27" t="s">
        <v>193</v>
      </c>
      <c r="B239" s="21" t="s">
        <v>369</v>
      </c>
      <c r="C239" s="22">
        <f t="shared" ref="C239:J239" si="100">+C240</f>
        <v>1100000</v>
      </c>
      <c r="D239" s="22">
        <f t="shared" si="100"/>
        <v>0</v>
      </c>
      <c r="E239" s="22">
        <f t="shared" si="100"/>
        <v>0</v>
      </c>
      <c r="F239" s="22">
        <f t="shared" si="100"/>
        <v>0</v>
      </c>
      <c r="G239" s="22">
        <f t="shared" si="100"/>
        <v>0</v>
      </c>
      <c r="H239" s="22">
        <f t="shared" si="100"/>
        <v>0</v>
      </c>
      <c r="I239" s="22">
        <f t="shared" si="100"/>
        <v>0</v>
      </c>
      <c r="J239" s="22">
        <f t="shared" si="100"/>
        <v>1100000</v>
      </c>
    </row>
    <row r="240" spans="1:10" ht="17.100000000000001" customHeight="1" x14ac:dyDescent="0.25">
      <c r="A240" s="28" t="s">
        <v>108</v>
      </c>
      <c r="B240" s="29" t="s">
        <v>370</v>
      </c>
      <c r="C240" s="22">
        <f>+SUM(D240:J240)</f>
        <v>1100000</v>
      </c>
      <c r="D240" s="22">
        <f>+SUMIF('TOTAL RECURSOS 2022'!$P:$P,CONCATENATE("O001",$A240,1,$F$8),'TOTAL RECURSOS 2022'!$N:$N)</f>
        <v>0</v>
      </c>
      <c r="E240" s="22">
        <f>+SUMIF('TOTAL RECURSOS 2022'!$P:$P,CONCATENATE("M001",$A240,1,$F$8),'TOTAL RECURSOS 2022'!$N:$N)</f>
        <v>0</v>
      </c>
      <c r="F240" s="22">
        <f>+SUMIF('TOTAL RECURSOS 2022'!$P:$P,CONCATENATE("E006",$A240,1,$F$8),'TOTAL RECURSOS 2022'!$N:$N)</f>
        <v>0</v>
      </c>
      <c r="G240" s="22">
        <f>+SUMIF('TOTAL RECURSOS 2022'!$P:$P,CONCATENATE("K024",$A240,1,$G$8),'TOTAL RECURSOS 2022'!$N:$N)</f>
        <v>0</v>
      </c>
      <c r="H240" s="22">
        <f>+SUMIF('TOTAL RECURSOS 2022'!$P:$P,CONCATENATE("O001",$A240,4,$F$8),'TOTAL RECURSOS 2022'!$N:$N)</f>
        <v>0</v>
      </c>
      <c r="I240" s="22">
        <f>+SUMIF('TOTAL RECURSOS 2022'!$P:$P,CONCATENATE("M001",$A240,4,$F$8),'TOTAL RECURSOS 2022'!$N:$N)</f>
        <v>0</v>
      </c>
      <c r="J240" s="22">
        <f>+SUMIF('TOTAL RECURSOS 2022'!$P:$P,CONCATENATE("E006",$A240,4,$F$8),'TOTAL RECURSOS 2022'!$N:$N)</f>
        <v>1100000</v>
      </c>
    </row>
    <row r="241" spans="1:10" s="9" customFormat="1" ht="17.100000000000001" customHeight="1" x14ac:dyDescent="0.2">
      <c r="A241" s="26">
        <v>3800</v>
      </c>
      <c r="B241" s="19" t="s">
        <v>371</v>
      </c>
      <c r="C241" s="20">
        <f>+C242+C244+C246+C248</f>
        <v>3200000</v>
      </c>
      <c r="D241" s="20">
        <f t="shared" ref="D241:J241" si="101">+D242+D244+D246+D248</f>
        <v>0</v>
      </c>
      <c r="E241" s="20">
        <f t="shared" si="101"/>
        <v>0</v>
      </c>
      <c r="F241" s="20">
        <f t="shared" si="101"/>
        <v>0</v>
      </c>
      <c r="G241" s="20">
        <f t="shared" si="101"/>
        <v>0</v>
      </c>
      <c r="H241" s="20">
        <f t="shared" si="101"/>
        <v>0</v>
      </c>
      <c r="I241" s="20">
        <f t="shared" si="101"/>
        <v>0</v>
      </c>
      <c r="J241" s="20">
        <f t="shared" si="101"/>
        <v>3200000</v>
      </c>
    </row>
    <row r="242" spans="1:10" ht="17.100000000000001" customHeight="1" x14ac:dyDescent="0.25">
      <c r="A242" s="27" t="s">
        <v>194</v>
      </c>
      <c r="B242" s="21" t="s">
        <v>372</v>
      </c>
      <c r="C242" s="22">
        <f t="shared" ref="C242:J242" si="102">+C243</f>
        <v>0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0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</row>
    <row r="243" spans="1:10" ht="17.100000000000001" customHeight="1" x14ac:dyDescent="0.25">
      <c r="A243" s="28" t="s">
        <v>70</v>
      </c>
      <c r="B243" s="21" t="s">
        <v>373</v>
      </c>
      <c r="C243" s="22">
        <f>+SUM(D243:J243)</f>
        <v>0</v>
      </c>
      <c r="D243" s="22">
        <f>+SUMIF('TOTAL RECURSOS 2022'!$P:$P,CONCATENATE("O001",$A243,1,$F$8),'TOTAL RECURSOS 2022'!$N:$N)</f>
        <v>0</v>
      </c>
      <c r="E243" s="22">
        <f>+SUMIF('TOTAL RECURSOS 2022'!$P:$P,CONCATENATE("M001",$A243,1,$F$8),'TOTAL RECURSOS 2022'!$N:$N)</f>
        <v>0</v>
      </c>
      <c r="F243" s="22">
        <f>+SUMIF('TOTAL RECURSOS 2022'!$P:$P,CONCATENATE("E006",$A243,1,$F$8),'TOTAL RECURSOS 2022'!$N:$N)</f>
        <v>0</v>
      </c>
      <c r="G243" s="22">
        <f>+SUMIF('TOTAL RECURSOS 2022'!$P:$P,CONCATENATE("K024",$A243,1,$G$8),'TOTAL RECURSOS 2022'!$N:$N)</f>
        <v>0</v>
      </c>
      <c r="H243" s="22">
        <f>+SUMIF('TOTAL RECURSOS 2022'!$P:$P,CONCATENATE("O001",$A243,4,$F$8),'TOTAL RECURSOS 2022'!$N:$N)</f>
        <v>0</v>
      </c>
      <c r="I243" s="22">
        <f>+SUMIF('TOTAL RECURSOS 2022'!$P:$P,CONCATENATE("M001",$A243,4,$F$8),'TOTAL RECURSOS 2022'!$N:$N)</f>
        <v>0</v>
      </c>
      <c r="J243" s="22">
        <f>+SUMIF('TOTAL RECURSOS 2022'!$P:$P,CONCATENATE("E006",$A243,4,$F$8),'TOTAL RECURSOS 2022'!$N:$N)</f>
        <v>0</v>
      </c>
    </row>
    <row r="244" spans="1:10" ht="17.100000000000001" customHeight="1" x14ac:dyDescent="0.25">
      <c r="A244" s="27" t="s">
        <v>195</v>
      </c>
      <c r="B244" s="21" t="s">
        <v>374</v>
      </c>
      <c r="C244" s="22">
        <f t="shared" ref="C244:J244" si="103">+C245</f>
        <v>3200000</v>
      </c>
      <c r="D244" s="22">
        <f t="shared" si="103"/>
        <v>0</v>
      </c>
      <c r="E244" s="22">
        <f t="shared" si="103"/>
        <v>0</v>
      </c>
      <c r="F244" s="22">
        <f t="shared" si="103"/>
        <v>0</v>
      </c>
      <c r="G244" s="22">
        <f t="shared" si="103"/>
        <v>0</v>
      </c>
      <c r="H244" s="22">
        <f t="shared" si="103"/>
        <v>0</v>
      </c>
      <c r="I244" s="22">
        <f t="shared" si="103"/>
        <v>0</v>
      </c>
      <c r="J244" s="22">
        <f t="shared" si="103"/>
        <v>3200000</v>
      </c>
    </row>
    <row r="245" spans="1:10" ht="17.100000000000001" customHeight="1" x14ac:dyDescent="0.25">
      <c r="A245" s="28" t="s">
        <v>109</v>
      </c>
      <c r="B245" s="21" t="s">
        <v>374</v>
      </c>
      <c r="C245" s="22">
        <f>+SUM(D245:J245)</f>
        <v>3200000</v>
      </c>
      <c r="D245" s="22">
        <f>+SUMIF('TOTAL RECURSOS 2022'!$P:$P,CONCATENATE("O001",$A245,1,$F$8),'TOTAL RECURSOS 2022'!$N:$N)</f>
        <v>0</v>
      </c>
      <c r="E245" s="22">
        <f>+SUMIF('TOTAL RECURSOS 2022'!$P:$P,CONCATENATE("M001",$A245,1,$F$8),'TOTAL RECURSOS 2022'!$N:$N)</f>
        <v>0</v>
      </c>
      <c r="F245" s="22">
        <f>+SUMIF('TOTAL RECURSOS 2022'!$P:$P,CONCATENATE("E006",$A245,1,$F$8),'TOTAL RECURSOS 2022'!$N:$N)</f>
        <v>0</v>
      </c>
      <c r="G245" s="22">
        <f>+SUMIF('TOTAL RECURSOS 2022'!$P:$P,CONCATENATE("K024",$A245,1,$G$8),'TOTAL RECURSOS 2022'!$N:$N)</f>
        <v>0</v>
      </c>
      <c r="H245" s="22">
        <f>+SUMIF('TOTAL RECURSOS 2022'!$P:$P,CONCATENATE("O001",$A245,4,$F$8),'TOTAL RECURSOS 2022'!$N:$N)</f>
        <v>0</v>
      </c>
      <c r="I245" s="22">
        <f>+SUMIF('TOTAL RECURSOS 2022'!$P:$P,CONCATENATE("M001",$A245,4,$F$8),'TOTAL RECURSOS 2022'!$N:$N)</f>
        <v>0</v>
      </c>
      <c r="J245" s="22">
        <f>+SUMIF('TOTAL RECURSOS 2022'!$P:$P,CONCATENATE("E006",$A245,4,$F$8),'TOTAL RECURSOS 2022'!$N:$N)</f>
        <v>3200000</v>
      </c>
    </row>
    <row r="246" spans="1:10" ht="17.100000000000001" customHeight="1" x14ac:dyDescent="0.25">
      <c r="A246" s="27">
        <v>384</v>
      </c>
      <c r="B246" s="21" t="s">
        <v>487</v>
      </c>
      <c r="C246" s="22">
        <f t="shared" ref="C246:J248" si="104">+C247</f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>
        <v>38401</v>
      </c>
      <c r="B247" s="21" t="s">
        <v>487</v>
      </c>
      <c r="C247" s="22">
        <f>+SUM(D247:J247)</f>
        <v>0</v>
      </c>
      <c r="D247" s="22">
        <f>+SUMIF('TOTAL RECURSOS 2022'!$P:$P,CONCATENATE("O001",$A247,1,$F$8),'TOTAL RECURSOS 2022'!$N:$N)</f>
        <v>0</v>
      </c>
      <c r="E247" s="22">
        <f>+SUMIF('TOTAL RECURSOS 2022'!$P:$P,CONCATENATE("M001",$A247,1,$F$8),'TOTAL RECURSOS 2022'!$N:$N)</f>
        <v>0</v>
      </c>
      <c r="F247" s="22">
        <f>+SUMIF('TOTAL RECURSOS 2022'!$P:$P,CONCATENATE("E006",$A247,1,$F$8),'TOTAL RECURSOS 2022'!$N:$N)</f>
        <v>0</v>
      </c>
      <c r="G247" s="22">
        <f>+SUMIF('TOTAL RECURSOS 2022'!$P:$P,CONCATENATE("K024",$A247,1,$G$8),'TOTAL RECURSOS 2022'!$N:$N)</f>
        <v>0</v>
      </c>
      <c r="H247" s="22">
        <f>+SUMIF('TOTAL RECURSOS 2022'!$P:$P,CONCATENATE("O001",$A247,4,$F$8),'TOTAL RECURSOS 2022'!$N:$N)</f>
        <v>0</v>
      </c>
      <c r="I247" s="22">
        <f>+SUMIF('TOTAL RECURSOS 2022'!$P:$P,CONCATENATE("M001",$A247,4,$F$8),'TOTAL RECURSOS 2022'!$N:$N)</f>
        <v>0</v>
      </c>
      <c r="J247" s="22">
        <f>+SUMIF('TOTAL RECURSOS 2022'!$P:$P,CONCATENATE("E006",$A247,4,$F$8),'TOTAL RECURSOS 2022'!$N:$N)</f>
        <v>0</v>
      </c>
    </row>
    <row r="248" spans="1:10" ht="17.100000000000001" customHeight="1" x14ac:dyDescent="0.25">
      <c r="A248" s="27" t="s">
        <v>196</v>
      </c>
      <c r="B248" s="21" t="s">
        <v>375</v>
      </c>
      <c r="C248" s="22">
        <f t="shared" si="104"/>
        <v>0</v>
      </c>
      <c r="D248" s="22">
        <f t="shared" si="104"/>
        <v>0</v>
      </c>
      <c r="E248" s="22">
        <f t="shared" si="104"/>
        <v>0</v>
      </c>
      <c r="F248" s="22">
        <f t="shared" si="104"/>
        <v>0</v>
      </c>
      <c r="G248" s="22">
        <f t="shared" si="104"/>
        <v>0</v>
      </c>
      <c r="H248" s="22">
        <f t="shared" si="104"/>
        <v>0</v>
      </c>
      <c r="I248" s="22">
        <f t="shared" si="104"/>
        <v>0</v>
      </c>
      <c r="J248" s="22">
        <f t="shared" si="104"/>
        <v>0</v>
      </c>
    </row>
    <row r="249" spans="1:10" ht="17.100000000000001" customHeight="1" x14ac:dyDescent="0.25">
      <c r="A249" s="28" t="s">
        <v>110</v>
      </c>
      <c r="B249" s="21" t="s">
        <v>376</v>
      </c>
      <c r="C249" s="22">
        <f>+SUM(D249:J249)</f>
        <v>0</v>
      </c>
      <c r="D249" s="22">
        <f>+SUMIF('TOTAL RECURSOS 2022'!$P:$P,CONCATENATE("O001",$A249,1,$F$8),'TOTAL RECURSOS 2022'!$N:$N)</f>
        <v>0</v>
      </c>
      <c r="E249" s="22">
        <f>+SUMIF('TOTAL RECURSOS 2022'!$P:$P,CONCATENATE("M001",$A249,1,$F$8),'TOTAL RECURSOS 2022'!$N:$N)</f>
        <v>0</v>
      </c>
      <c r="F249" s="22">
        <f>+SUMIF('TOTAL RECURSOS 2022'!$P:$P,CONCATENATE("E006",$A249,1,$F$8),'TOTAL RECURSOS 2022'!$N:$N)</f>
        <v>0</v>
      </c>
      <c r="G249" s="22">
        <f>+SUMIF('TOTAL RECURSOS 2022'!$P:$P,CONCATENATE("K024",$A249,1,$G$8),'TOTAL RECURSOS 2022'!$N:$N)</f>
        <v>0</v>
      </c>
      <c r="H249" s="22">
        <f>+SUMIF('TOTAL RECURSOS 2022'!$P:$P,CONCATENATE("O001",$A249,4,$F$8),'TOTAL RECURSOS 2022'!$N:$N)</f>
        <v>0</v>
      </c>
      <c r="I249" s="22">
        <f>+SUMIF('TOTAL RECURSOS 2022'!$P:$P,CONCATENATE("M001",$A249,4,$F$8),'TOTAL RECURSOS 2022'!$N:$N)</f>
        <v>0</v>
      </c>
      <c r="J249" s="22">
        <f>+SUMIF('TOTAL RECURSOS 2022'!$P:$P,CONCATENATE("E006",$A249,4,$F$8),'TOTAL RECURSOS 2022'!$N:$N)</f>
        <v>0</v>
      </c>
    </row>
    <row r="250" spans="1:10" s="9" customFormat="1" ht="17.100000000000001" customHeight="1" x14ac:dyDescent="0.2">
      <c r="A250" s="26">
        <v>3900</v>
      </c>
      <c r="B250" s="19" t="s">
        <v>377</v>
      </c>
      <c r="C250" s="20">
        <f>+C251+C253+C256+C258+C260</f>
        <v>3444102</v>
      </c>
      <c r="D250" s="20">
        <f t="shared" ref="D250:J250" si="105">+D251+D253+D256+D258+D260</f>
        <v>73932</v>
      </c>
      <c r="E250" s="20">
        <f t="shared" si="105"/>
        <v>213337</v>
      </c>
      <c r="F250" s="20">
        <f t="shared" si="105"/>
        <v>2252461</v>
      </c>
      <c r="G250" s="20">
        <f t="shared" si="105"/>
        <v>0</v>
      </c>
      <c r="H250" s="20">
        <f t="shared" si="105"/>
        <v>16421</v>
      </c>
      <c r="I250" s="20">
        <f t="shared" si="105"/>
        <v>0</v>
      </c>
      <c r="J250" s="20">
        <f t="shared" si="105"/>
        <v>887951</v>
      </c>
    </row>
    <row r="251" spans="1:10" ht="17.100000000000001" customHeight="1" x14ac:dyDescent="0.25">
      <c r="A251" s="27">
        <v>391</v>
      </c>
      <c r="B251" s="21" t="s">
        <v>489</v>
      </c>
      <c r="C251" s="22">
        <f>+C252</f>
        <v>0</v>
      </c>
      <c r="D251" s="22">
        <f t="shared" ref="D251:J251" si="106">+D252</f>
        <v>0</v>
      </c>
      <c r="E251" s="22">
        <f t="shared" si="106"/>
        <v>0</v>
      </c>
      <c r="F251" s="22">
        <f t="shared" si="106"/>
        <v>0</v>
      </c>
      <c r="G251" s="22">
        <f t="shared" si="106"/>
        <v>0</v>
      </c>
      <c r="H251" s="22">
        <f t="shared" si="106"/>
        <v>0</v>
      </c>
      <c r="I251" s="22">
        <f t="shared" si="106"/>
        <v>0</v>
      </c>
      <c r="J251" s="22">
        <f t="shared" si="106"/>
        <v>0</v>
      </c>
    </row>
    <row r="252" spans="1:10" ht="17.100000000000001" customHeight="1" x14ac:dyDescent="0.25">
      <c r="A252" s="28">
        <v>39101</v>
      </c>
      <c r="B252" s="21" t="s">
        <v>490</v>
      </c>
      <c r="C252" s="22">
        <f>+SUM(D252:J252)</f>
        <v>0</v>
      </c>
      <c r="D252" s="22">
        <f>+SUMIF('TOTAL RECURSOS 2022'!$P:$P,CONCATENATE("O001",$A252,1,$F$8),'TOTAL RECURSOS 2022'!$N:$N)</f>
        <v>0</v>
      </c>
      <c r="E252" s="22">
        <f>+SUMIF('TOTAL RECURSOS 2022'!$P:$P,CONCATENATE("M001",$A252,1,$F$8),'TOTAL RECURSOS 2022'!$N:$N)</f>
        <v>0</v>
      </c>
      <c r="F252" s="22">
        <f>+SUMIF('TOTAL RECURSOS 2022'!$P:$P,CONCATENATE("E006",$A252,1,$F$8),'TOTAL RECURSOS 2022'!$N:$N)</f>
        <v>0</v>
      </c>
      <c r="G252" s="22">
        <f>+SUMIF('TOTAL RECURSOS 2022'!$P:$P,CONCATENATE("K024",$A252,1,$G$8),'TOTAL RECURSOS 2022'!$N:$N)</f>
        <v>0</v>
      </c>
      <c r="H252" s="22">
        <f>+SUMIF('TOTAL RECURSOS 2022'!$P:$P,CONCATENATE("O001",$A252,4,$F$8),'TOTAL RECURSOS 2022'!$N:$N)</f>
        <v>0</v>
      </c>
      <c r="I252" s="22">
        <f>+SUMIF('TOTAL RECURSOS 2022'!$P:$P,CONCATENATE("M001",$A252,4,$F$8),'TOTAL RECURSOS 2022'!$N:$N)</f>
        <v>0</v>
      </c>
      <c r="J252" s="22">
        <f>+SUMIF('TOTAL RECURSOS 2022'!$P:$P,CONCATENATE("E006",$A252,4,$F$8),'TOTAL RECURSOS 2022'!$N:$N)</f>
        <v>0</v>
      </c>
    </row>
    <row r="253" spans="1:10" ht="17.100000000000001" customHeight="1" x14ac:dyDescent="0.25">
      <c r="A253" s="27" t="s">
        <v>197</v>
      </c>
      <c r="B253" s="21" t="s">
        <v>378</v>
      </c>
      <c r="C253" s="22">
        <f t="shared" ref="C253:J253" si="107">+C254+C255</f>
        <v>450000</v>
      </c>
      <c r="D253" s="22">
        <f t="shared" si="107"/>
        <v>0</v>
      </c>
      <c r="E253" s="22">
        <f t="shared" si="107"/>
        <v>0</v>
      </c>
      <c r="F253" s="22">
        <f t="shared" si="107"/>
        <v>0</v>
      </c>
      <c r="G253" s="22">
        <f t="shared" si="107"/>
        <v>0</v>
      </c>
      <c r="H253" s="22">
        <f t="shared" si="107"/>
        <v>0</v>
      </c>
      <c r="I253" s="22">
        <f t="shared" si="107"/>
        <v>0</v>
      </c>
      <c r="J253" s="22">
        <f t="shared" si="107"/>
        <v>450000</v>
      </c>
    </row>
    <row r="254" spans="1:10" ht="17.100000000000001" customHeight="1" x14ac:dyDescent="0.25">
      <c r="A254" s="28" t="s">
        <v>111</v>
      </c>
      <c r="B254" s="21" t="s">
        <v>379</v>
      </c>
      <c r="C254" s="22">
        <f>+SUM(D254:J254)</f>
        <v>220000</v>
      </c>
      <c r="D254" s="22">
        <f>+SUMIF('TOTAL RECURSOS 2022'!$P:$P,CONCATENATE("O001",$A254,1,$F$8),'TOTAL RECURSOS 2022'!$N:$N)</f>
        <v>0</v>
      </c>
      <c r="E254" s="22">
        <f>+SUMIF('TOTAL RECURSOS 2022'!$P:$P,CONCATENATE("M001",$A254,1,$F$8),'TOTAL RECURSOS 2022'!$N:$N)</f>
        <v>0</v>
      </c>
      <c r="F254" s="22">
        <f>+SUMIF('TOTAL RECURSOS 2022'!$P:$P,CONCATENATE("E006",$A254,1,$F$8),'TOTAL RECURSOS 2022'!$N:$N)</f>
        <v>0</v>
      </c>
      <c r="G254" s="22">
        <f>+SUMIF('TOTAL RECURSOS 2022'!$P:$P,CONCATENATE("K024",$A254,1,$G$8),'TOTAL RECURSOS 2022'!$N:$N)</f>
        <v>0</v>
      </c>
      <c r="H254" s="22">
        <f>+SUMIF('TOTAL RECURSOS 2022'!$P:$P,CONCATENATE("O001",$A254,4,$F$8),'TOTAL RECURSOS 2022'!$N:$N)</f>
        <v>0</v>
      </c>
      <c r="I254" s="22">
        <f>+SUMIF('TOTAL RECURSOS 2022'!$P:$P,CONCATENATE("M001",$A254,4,$F$8),'TOTAL RECURSOS 2022'!$N:$N)</f>
        <v>0</v>
      </c>
      <c r="J254" s="22">
        <f>+SUMIF('TOTAL RECURSOS 2022'!$P:$P,CONCATENATE("E006",$A254,4,$F$8),'TOTAL RECURSOS 2022'!$N:$N)</f>
        <v>220000</v>
      </c>
    </row>
    <row r="255" spans="1:10" ht="17.100000000000001" customHeight="1" x14ac:dyDescent="0.25">
      <c r="A255" s="28" t="s">
        <v>71</v>
      </c>
      <c r="B255" s="21" t="s">
        <v>380</v>
      </c>
      <c r="C255" s="22">
        <f>+SUM(D255:J255)</f>
        <v>230000</v>
      </c>
      <c r="D255" s="22">
        <f>+SUMIF('TOTAL RECURSOS 2022'!$P:$P,CONCATENATE("O001",$A255,1,$F$8),'TOTAL RECURSOS 2022'!$N:$N)</f>
        <v>0</v>
      </c>
      <c r="E255" s="22">
        <f>+SUMIF('TOTAL RECURSOS 2022'!$P:$P,CONCATENATE("M001",$A255,1,$F$8),'TOTAL RECURSOS 2022'!$N:$N)</f>
        <v>0</v>
      </c>
      <c r="F255" s="22">
        <f>+SUMIF('TOTAL RECURSOS 2022'!$P:$P,CONCATENATE("E006",$A255,1,$F$8),'TOTAL RECURSOS 2022'!$N:$N)</f>
        <v>0</v>
      </c>
      <c r="G255" s="22">
        <f>+SUMIF('TOTAL RECURSOS 2022'!$P:$P,CONCATENATE("K024",$A255,1,$G$8),'TOTAL RECURSOS 2022'!$N:$N)</f>
        <v>0</v>
      </c>
      <c r="H255" s="22">
        <f>+SUMIF('TOTAL RECURSOS 2022'!$P:$P,CONCATENATE("O001",$A255,4,$F$8),'TOTAL RECURSOS 2022'!$N:$N)</f>
        <v>0</v>
      </c>
      <c r="I255" s="22">
        <f>+SUMIF('TOTAL RECURSOS 2022'!$P:$P,CONCATENATE("M001",$A255,4,$F$8),'TOTAL RECURSOS 2022'!$N:$N)</f>
        <v>0</v>
      </c>
      <c r="J255" s="22">
        <f>+SUMIF('TOTAL RECURSOS 2022'!$P:$P,CONCATENATE("E006",$A255,4,$F$8),'TOTAL RECURSOS 2022'!$N:$N)</f>
        <v>230000</v>
      </c>
    </row>
    <row r="256" spans="1:10" ht="17.100000000000001" customHeight="1" x14ac:dyDescent="0.25">
      <c r="A256" s="27" t="s">
        <v>198</v>
      </c>
      <c r="B256" s="21" t="s">
        <v>381</v>
      </c>
      <c r="C256" s="22">
        <f t="shared" ref="C256:J256" si="108">+C257</f>
        <v>430000</v>
      </c>
      <c r="D256" s="22">
        <f t="shared" si="108"/>
        <v>0</v>
      </c>
      <c r="E256" s="22">
        <f t="shared" si="108"/>
        <v>0</v>
      </c>
      <c r="F256" s="22">
        <f t="shared" si="108"/>
        <v>0</v>
      </c>
      <c r="G256" s="22">
        <f t="shared" si="108"/>
        <v>0</v>
      </c>
      <c r="H256" s="22">
        <f t="shared" si="108"/>
        <v>0</v>
      </c>
      <c r="I256" s="22">
        <f t="shared" si="108"/>
        <v>0</v>
      </c>
      <c r="J256" s="22">
        <f t="shared" si="108"/>
        <v>430000</v>
      </c>
    </row>
    <row r="257" spans="1:10" ht="17.100000000000001" customHeight="1" x14ac:dyDescent="0.25">
      <c r="A257" s="28" t="s">
        <v>112</v>
      </c>
      <c r="B257" s="21" t="s">
        <v>381</v>
      </c>
      <c r="C257" s="22">
        <f>+SUM(D257:J257)</f>
        <v>430000</v>
      </c>
      <c r="D257" s="22">
        <f>+SUMIF('TOTAL RECURSOS 2022'!$P:$P,CONCATENATE("O001",$A257,1,$F$8),'TOTAL RECURSOS 2022'!$N:$N)</f>
        <v>0</v>
      </c>
      <c r="E257" s="22">
        <f>+SUMIF('TOTAL RECURSOS 2022'!$P:$P,CONCATENATE("M001",$A257,1,$F$8),'TOTAL RECURSOS 2022'!$N:$N)</f>
        <v>0</v>
      </c>
      <c r="F257" s="22">
        <f>+SUMIF('TOTAL RECURSOS 2022'!$P:$P,CONCATENATE("E006",$A257,1,$F$8),'TOTAL RECURSOS 2022'!$N:$N)</f>
        <v>0</v>
      </c>
      <c r="G257" s="22">
        <f>+SUMIF('TOTAL RECURSOS 2022'!$P:$P,CONCATENATE("K024",$A257,1,$G$8),'TOTAL RECURSOS 2022'!$N:$N)</f>
        <v>0</v>
      </c>
      <c r="H257" s="22">
        <f>+SUMIF('TOTAL RECURSOS 2022'!$P:$P,CONCATENATE("O001",$A257,4,$F$8),'TOTAL RECURSOS 2022'!$N:$N)</f>
        <v>0</v>
      </c>
      <c r="I257" s="22">
        <f>+SUMIF('TOTAL RECURSOS 2022'!$P:$P,CONCATENATE("M001",$A257,4,$F$8),'TOTAL RECURSOS 2022'!$N:$N)</f>
        <v>0</v>
      </c>
      <c r="J257" s="22">
        <f>+SUMIF('TOTAL RECURSOS 2022'!$P:$P,CONCATENATE("E006",$A257,4,$F$8),'TOTAL RECURSOS 2022'!$N:$N)</f>
        <v>430000</v>
      </c>
    </row>
    <row r="258" spans="1:10" ht="17.100000000000001" customHeight="1" x14ac:dyDescent="0.25">
      <c r="A258" s="27" t="s">
        <v>199</v>
      </c>
      <c r="B258" s="21" t="s">
        <v>382</v>
      </c>
      <c r="C258" s="22">
        <f t="shared" ref="C258:J258" si="109">+C259</f>
        <v>0</v>
      </c>
      <c r="D258" s="22">
        <f t="shared" si="109"/>
        <v>0</v>
      </c>
      <c r="E258" s="22">
        <f t="shared" si="109"/>
        <v>0</v>
      </c>
      <c r="F258" s="22">
        <f t="shared" si="109"/>
        <v>0</v>
      </c>
      <c r="G258" s="22">
        <f t="shared" si="109"/>
        <v>0</v>
      </c>
      <c r="H258" s="22">
        <f t="shared" si="109"/>
        <v>0</v>
      </c>
      <c r="I258" s="22">
        <f t="shared" si="109"/>
        <v>0</v>
      </c>
      <c r="J258" s="22">
        <f t="shared" si="109"/>
        <v>0</v>
      </c>
    </row>
    <row r="259" spans="1:10" ht="17.100000000000001" customHeight="1" x14ac:dyDescent="0.25">
      <c r="A259" s="28" t="s">
        <v>113</v>
      </c>
      <c r="B259" s="21" t="s">
        <v>383</v>
      </c>
      <c r="C259" s="22">
        <f>+SUM(D259:J259)</f>
        <v>0</v>
      </c>
      <c r="D259" s="22">
        <f>+SUMIF('TOTAL RECURSOS 2022'!$P:$P,CONCATENATE("O001",$A259,1,$F$8),'TOTAL RECURSOS 2022'!$N:$N)</f>
        <v>0</v>
      </c>
      <c r="E259" s="22">
        <f>+SUMIF('TOTAL RECURSOS 2022'!$P:$P,CONCATENATE("M001",$A259,1,$F$8),'TOTAL RECURSOS 2022'!$N:$N)</f>
        <v>0</v>
      </c>
      <c r="F259" s="22">
        <f>+SUMIF('TOTAL RECURSOS 2022'!$P:$P,CONCATENATE("E006",$A259,1,$F$8),'TOTAL RECURSOS 2022'!$N:$N)</f>
        <v>0</v>
      </c>
      <c r="G259" s="22">
        <f>+SUMIF('TOTAL RECURSOS 2022'!$P:$P,CONCATENATE("K024",$A259,1,$G$8),'TOTAL RECURSOS 2022'!$N:$N)</f>
        <v>0</v>
      </c>
      <c r="H259" s="22">
        <f>+SUMIF('TOTAL RECURSOS 2022'!$P:$P,CONCATENATE("O001",$A259,4,$F$8),'TOTAL RECURSOS 2022'!$N:$N)</f>
        <v>0</v>
      </c>
      <c r="I259" s="22">
        <f>+SUMIF('TOTAL RECURSOS 2022'!$P:$P,CONCATENATE("M001",$A259,4,$F$8),'TOTAL RECURSOS 2022'!$N:$N)</f>
        <v>0</v>
      </c>
      <c r="J259" s="22">
        <f>+SUMIF('TOTAL RECURSOS 2022'!$P:$P,CONCATENATE("E006",$A259,4,$F$8),'TOTAL RECURSOS 2022'!$N:$N)</f>
        <v>0</v>
      </c>
    </row>
    <row r="260" spans="1:10" ht="17.100000000000001" customHeight="1" x14ac:dyDescent="0.25">
      <c r="A260" s="27" t="s">
        <v>200</v>
      </c>
      <c r="B260" s="21" t="s">
        <v>384</v>
      </c>
      <c r="C260" s="22">
        <f t="shared" ref="C260:J260" si="110">+C261</f>
        <v>2564102</v>
      </c>
      <c r="D260" s="22">
        <f t="shared" si="110"/>
        <v>73932</v>
      </c>
      <c r="E260" s="22">
        <f t="shared" si="110"/>
        <v>213337</v>
      </c>
      <c r="F260" s="22">
        <f t="shared" si="110"/>
        <v>2252461</v>
      </c>
      <c r="G260" s="22">
        <f t="shared" si="110"/>
        <v>0</v>
      </c>
      <c r="H260" s="22">
        <f t="shared" si="110"/>
        <v>16421</v>
      </c>
      <c r="I260" s="22">
        <f t="shared" si="110"/>
        <v>0</v>
      </c>
      <c r="J260" s="22">
        <f t="shared" si="110"/>
        <v>7951</v>
      </c>
    </row>
    <row r="261" spans="1:10" ht="17.100000000000001" customHeight="1" x14ac:dyDescent="0.25">
      <c r="A261" s="28" t="s">
        <v>22</v>
      </c>
      <c r="B261" s="21" t="s">
        <v>385</v>
      </c>
      <c r="C261" s="22">
        <f>+SUM(D261:J261)</f>
        <v>2564102</v>
      </c>
      <c r="D261" s="22">
        <f>+SUMIF('TOTAL RECURSOS 2022'!$P:$P,CONCATENATE("O001",$A261,1,$F$8),'TOTAL RECURSOS 2022'!$N:$N)</f>
        <v>73932</v>
      </c>
      <c r="E261" s="22">
        <f>+SUMIF('TOTAL RECURSOS 2022'!$P:$P,CONCATENATE("M001",$A261,1,$F$8),'TOTAL RECURSOS 2022'!$N:$N)</f>
        <v>213337</v>
      </c>
      <c r="F261" s="22">
        <f>+SUMIF('TOTAL RECURSOS 2022'!$P:$P,CONCATENATE("E006",$A261,1,$F$8),'TOTAL RECURSOS 2022'!$N:$N)</f>
        <v>2252461</v>
      </c>
      <c r="G261" s="22">
        <f>+SUMIF('TOTAL RECURSOS 2022'!$P:$P,CONCATENATE("K024",$A261,1,$G$8),'TOTAL RECURSOS 2022'!$N:$N)</f>
        <v>0</v>
      </c>
      <c r="H261" s="22">
        <f>+SUMIF('TOTAL RECURSOS 2022'!$P:$P,CONCATENATE("O001",$A261,4,$F$8),'TOTAL RECURSOS 2022'!$N:$N)</f>
        <v>16421</v>
      </c>
      <c r="I261" s="22">
        <f>+SUMIF('TOTAL RECURSOS 2022'!$P:$P,CONCATENATE("M001",$A261,4,$F$8),'TOTAL RECURSOS 2022'!$N:$N)</f>
        <v>0</v>
      </c>
      <c r="J261" s="22">
        <f>+SUMIF('TOTAL RECURSOS 2022'!$P:$P,CONCATENATE("E006",$A261,4,$F$8),'TOTAL RECURSOS 2022'!$N:$N)</f>
        <v>7951</v>
      </c>
    </row>
    <row r="262" spans="1:10" s="9" customFormat="1" ht="17.100000000000001" hidden="1" customHeight="1" x14ac:dyDescent="0.2">
      <c r="A262" s="23">
        <v>5000</v>
      </c>
      <c r="B262" s="24" t="s">
        <v>386</v>
      </c>
      <c r="C262" s="18">
        <f t="shared" ref="C262:J262" si="111">+C263</f>
        <v>0</v>
      </c>
      <c r="D262" s="18">
        <f t="shared" si="111"/>
        <v>0</v>
      </c>
      <c r="E262" s="18">
        <f t="shared" si="111"/>
        <v>0</v>
      </c>
      <c r="F262" s="18">
        <f t="shared" si="111"/>
        <v>0</v>
      </c>
      <c r="G262" s="18">
        <f t="shared" si="111"/>
        <v>0</v>
      </c>
      <c r="H262" s="18">
        <f t="shared" si="111"/>
        <v>0</v>
      </c>
      <c r="I262" s="18">
        <f t="shared" si="111"/>
        <v>0</v>
      </c>
      <c r="J262" s="18">
        <f t="shared" si="111"/>
        <v>0</v>
      </c>
    </row>
    <row r="263" spans="1:10" s="9" customFormat="1" ht="17.100000000000001" hidden="1" customHeight="1" x14ac:dyDescent="0.2">
      <c r="A263" s="26">
        <v>5300</v>
      </c>
      <c r="B263" s="19" t="s">
        <v>387</v>
      </c>
      <c r="C263" s="20">
        <f t="shared" ref="C263:J263" si="112">+C264+C266</f>
        <v>0</v>
      </c>
      <c r="D263" s="20">
        <f t="shared" si="112"/>
        <v>0</v>
      </c>
      <c r="E263" s="20">
        <f t="shared" si="112"/>
        <v>0</v>
      </c>
      <c r="F263" s="20">
        <f t="shared" si="112"/>
        <v>0</v>
      </c>
      <c r="G263" s="20">
        <f t="shared" si="112"/>
        <v>0</v>
      </c>
      <c r="H263" s="20">
        <f t="shared" si="112"/>
        <v>0</v>
      </c>
      <c r="I263" s="20">
        <f t="shared" si="112"/>
        <v>0</v>
      </c>
      <c r="J263" s="20">
        <f t="shared" si="112"/>
        <v>0</v>
      </c>
    </row>
    <row r="264" spans="1:10" ht="17.100000000000001" hidden="1" customHeight="1" x14ac:dyDescent="0.25">
      <c r="A264" s="27" t="s">
        <v>201</v>
      </c>
      <c r="B264" s="21" t="s">
        <v>388</v>
      </c>
      <c r="C264" s="22">
        <f t="shared" ref="C264:J264" si="113">+C265</f>
        <v>0</v>
      </c>
      <c r="D264" s="22">
        <f t="shared" si="113"/>
        <v>0</v>
      </c>
      <c r="E264" s="22">
        <f t="shared" si="113"/>
        <v>0</v>
      </c>
      <c r="F264" s="22">
        <f t="shared" si="113"/>
        <v>0</v>
      </c>
      <c r="G264" s="22">
        <f t="shared" si="113"/>
        <v>0</v>
      </c>
      <c r="H264" s="22">
        <f t="shared" si="113"/>
        <v>0</v>
      </c>
      <c r="I264" s="22">
        <f t="shared" si="113"/>
        <v>0</v>
      </c>
      <c r="J264" s="22">
        <f t="shared" si="113"/>
        <v>0</v>
      </c>
    </row>
    <row r="265" spans="1:10" ht="17.100000000000001" hidden="1" customHeight="1" x14ac:dyDescent="0.25">
      <c r="A265" s="28" t="s">
        <v>46</v>
      </c>
      <c r="B265" s="21" t="s">
        <v>388</v>
      </c>
      <c r="C265" s="22">
        <f>+SUM(D265:J265)</f>
        <v>0</v>
      </c>
      <c r="D265" s="22">
        <f>+SUMIF('TOTAL RECURSOS 2022'!$P:$P,CONCATENATE("O001",$A265,1,$F$8),'TOTAL RECURSOS 2022'!$N:$N)</f>
        <v>0</v>
      </c>
      <c r="E265" s="22">
        <f>+SUMIF('TOTAL RECURSOS 2022'!$P:$P,CONCATENATE("M001",$A265,1,$F$8),'TOTAL RECURSOS 2022'!$N:$N)</f>
        <v>0</v>
      </c>
      <c r="F265" s="22">
        <f>+SUMIF('TOTAL RECURSOS 2022'!$P:$P,CONCATENATE("E006",$A265,1,$F$8),'TOTAL RECURSOS 2022'!$N:$N)</f>
        <v>0</v>
      </c>
      <c r="G265" s="22">
        <f>+SUMIF('TOTAL RECURSOS 2022'!$P:$P,CONCATENATE("K024",$A265,1,$G$8),'TOTAL RECURSOS 2022'!$N:$N)</f>
        <v>0</v>
      </c>
      <c r="H265" s="22">
        <f>+SUMIF('TOTAL RECURSOS 2022'!$P:$P,CONCATENATE("O001",$A265,4,$F$8),'TOTAL RECURSOS 2022'!$N:$N)</f>
        <v>0</v>
      </c>
      <c r="I265" s="22">
        <f>+SUMIF('TOTAL RECURSOS 2022'!$P:$P,CONCATENATE("M001",$A265,4,$F$8),'TOTAL RECURSOS 2022'!$N:$N)</f>
        <v>0</v>
      </c>
      <c r="J265" s="22">
        <f>+SUMIF('TOTAL RECURSOS 2022'!$P:$P,CONCATENATE("E006",$A265,4,$F$8),'TOTAL RECURSOS 2022'!$N:$N)</f>
        <v>0</v>
      </c>
    </row>
    <row r="266" spans="1:10" ht="17.100000000000001" hidden="1" customHeight="1" x14ac:dyDescent="0.25">
      <c r="A266" s="27" t="s">
        <v>202</v>
      </c>
      <c r="B266" s="21" t="s">
        <v>389</v>
      </c>
      <c r="C266" s="22">
        <f t="shared" ref="C266:J266" si="114">+C267</f>
        <v>0</v>
      </c>
      <c r="D266" s="22">
        <f t="shared" si="114"/>
        <v>0</v>
      </c>
      <c r="E266" s="22">
        <f t="shared" si="114"/>
        <v>0</v>
      </c>
      <c r="F266" s="22">
        <f t="shared" si="114"/>
        <v>0</v>
      </c>
      <c r="G266" s="22">
        <f t="shared" si="114"/>
        <v>0</v>
      </c>
      <c r="H266" s="22">
        <f t="shared" si="114"/>
        <v>0</v>
      </c>
      <c r="I266" s="22">
        <f t="shared" si="114"/>
        <v>0</v>
      </c>
      <c r="J266" s="22">
        <f t="shared" si="114"/>
        <v>0</v>
      </c>
    </row>
    <row r="267" spans="1:10" ht="17.100000000000001" hidden="1" customHeight="1" x14ac:dyDescent="0.25">
      <c r="A267" s="28" t="s">
        <v>47</v>
      </c>
      <c r="B267" s="21" t="s">
        <v>389</v>
      </c>
      <c r="C267" s="22">
        <f>+SUM(D267:J267)</f>
        <v>0</v>
      </c>
      <c r="D267" s="22">
        <f>+SUMIF('TOTAL RECURSOS 2022'!$P:$P,CONCATENATE("O001",$A267,1,$F$8),'TOTAL RECURSOS 2022'!$N:$N)</f>
        <v>0</v>
      </c>
      <c r="E267" s="22">
        <f>+SUMIF('TOTAL RECURSOS 2022'!$P:$P,CONCATENATE("M001",$A267,1,$F$8),'TOTAL RECURSOS 2022'!$N:$N)</f>
        <v>0</v>
      </c>
      <c r="F267" s="22">
        <f>+SUMIF('TOTAL RECURSOS 2022'!$P:$P,CONCATENATE("E006",$A267,1,$F$8),'TOTAL RECURSOS 2022'!$N:$N)</f>
        <v>0</v>
      </c>
      <c r="G267" s="22">
        <f>+SUMIF('TOTAL RECURSOS 2022'!$P:$P,CONCATENATE("K024",$A267,1,$G$8),'TOTAL RECURSOS 2022'!$N:$N)</f>
        <v>0</v>
      </c>
      <c r="H267" s="22">
        <f>+SUMIF('TOTAL RECURSOS 2022'!$P:$P,CONCATENATE("O001",$A267,4,$F$8),'TOTAL RECURSOS 2022'!$N:$N)</f>
        <v>0</v>
      </c>
      <c r="I267" s="22">
        <f>+SUMIF('TOTAL RECURSOS 2022'!$P:$P,CONCATENATE("M001",$A267,4,$F$8),'TOTAL RECURSOS 2022'!$N:$N)</f>
        <v>0</v>
      </c>
      <c r="J267" s="22">
        <f>+SUMIF('TOTAL RECURSOS 2022'!$P:$P,CONCATENATE("E006",$A267,4,$F$8),'TOTAL RECURSOS 2022'!$N:$N)</f>
        <v>0</v>
      </c>
    </row>
    <row r="268" spans="1:10" s="9" customFormat="1" ht="17.100000000000001" hidden="1" customHeight="1" x14ac:dyDescent="0.2">
      <c r="A268" s="23">
        <v>6000</v>
      </c>
      <c r="B268" s="24" t="s">
        <v>390</v>
      </c>
      <c r="C268" s="18">
        <f t="shared" ref="C268:J270" si="115">+C269</f>
        <v>0</v>
      </c>
      <c r="D268" s="18">
        <f t="shared" si="115"/>
        <v>0</v>
      </c>
      <c r="E268" s="18">
        <f t="shared" si="115"/>
        <v>0</v>
      </c>
      <c r="F268" s="18">
        <f t="shared" si="115"/>
        <v>0</v>
      </c>
      <c r="G268" s="18">
        <f t="shared" si="115"/>
        <v>0</v>
      </c>
      <c r="H268" s="18">
        <f t="shared" si="115"/>
        <v>0</v>
      </c>
      <c r="I268" s="18">
        <f t="shared" si="115"/>
        <v>0</v>
      </c>
      <c r="J268" s="18">
        <f t="shared" si="115"/>
        <v>0</v>
      </c>
    </row>
    <row r="269" spans="1:10" s="9" customFormat="1" ht="17.100000000000001" hidden="1" customHeight="1" x14ac:dyDescent="0.2">
      <c r="A269" s="26">
        <v>6200</v>
      </c>
      <c r="B269" s="19" t="s">
        <v>391</v>
      </c>
      <c r="C269" s="20">
        <f t="shared" si="115"/>
        <v>0</v>
      </c>
      <c r="D269" s="20">
        <f t="shared" si="115"/>
        <v>0</v>
      </c>
      <c r="E269" s="20">
        <f t="shared" si="115"/>
        <v>0</v>
      </c>
      <c r="F269" s="20">
        <f t="shared" si="115"/>
        <v>0</v>
      </c>
      <c r="G269" s="20">
        <f t="shared" si="115"/>
        <v>0</v>
      </c>
      <c r="H269" s="20">
        <f t="shared" si="115"/>
        <v>0</v>
      </c>
      <c r="I269" s="20">
        <f t="shared" si="115"/>
        <v>0</v>
      </c>
      <c r="J269" s="20">
        <f t="shared" si="115"/>
        <v>0</v>
      </c>
    </row>
    <row r="270" spans="1:10" ht="17.100000000000001" hidden="1" customHeight="1" x14ac:dyDescent="0.25">
      <c r="A270" s="27" t="s">
        <v>203</v>
      </c>
      <c r="B270" s="21" t="s">
        <v>392</v>
      </c>
      <c r="C270" s="22">
        <f t="shared" si="115"/>
        <v>0</v>
      </c>
      <c r="D270" s="22">
        <f t="shared" si="115"/>
        <v>0</v>
      </c>
      <c r="E270" s="22">
        <f t="shared" si="115"/>
        <v>0</v>
      </c>
      <c r="F270" s="22">
        <f t="shared" si="115"/>
        <v>0</v>
      </c>
      <c r="G270" s="22">
        <f t="shared" si="115"/>
        <v>0</v>
      </c>
      <c r="H270" s="22">
        <f t="shared" si="115"/>
        <v>0</v>
      </c>
      <c r="I270" s="22">
        <f t="shared" si="115"/>
        <v>0</v>
      </c>
      <c r="J270" s="22">
        <f t="shared" si="115"/>
        <v>0</v>
      </c>
    </row>
    <row r="271" spans="1:10" ht="17.100000000000001" hidden="1" customHeight="1" x14ac:dyDescent="0.25">
      <c r="A271" s="28" t="s">
        <v>48</v>
      </c>
      <c r="B271" s="21" t="s">
        <v>393</v>
      </c>
      <c r="C271" s="22">
        <f>+SUM(D271:J271)</f>
        <v>0</v>
      </c>
      <c r="D271" s="22">
        <f>+SUMIF('TOTAL RECURSOS 2022'!$P:$P,CONCATENATE("O001",$A271,1,$F$8),'TOTAL RECURSOS 2022'!$N:$N)</f>
        <v>0</v>
      </c>
      <c r="E271" s="22">
        <f>+SUMIF('TOTAL RECURSOS 2022'!$P:$P,CONCATENATE("M001",$A271,1,$F$8),'TOTAL RECURSOS 2022'!$N:$N)</f>
        <v>0</v>
      </c>
      <c r="F271" s="22">
        <f>+SUMIF('TOTAL RECURSOS 2022'!$P:$P,CONCATENATE("E006",$A271,1,$F$8),'TOTAL RECURSOS 2022'!$N:$N)</f>
        <v>0</v>
      </c>
      <c r="G271" s="22">
        <f>+SUMIF('TOTAL RECURSOS 2022'!$P:$P,CONCATENATE("K028",$A271,1,$G$8),'TOTAL RECURSOS 2022'!$N:$N)</f>
        <v>0</v>
      </c>
      <c r="H271" s="22">
        <f>+SUMIF('TOTAL RECURSOS 2022'!$P:$P,CONCATENATE("O001",$A271,4,$F$8),'TOTAL RECURSOS 2022'!$N:$N)</f>
        <v>0</v>
      </c>
      <c r="I271" s="22">
        <f>+SUMIF('TOTAL RECURSOS 2022'!$P:$P,CONCATENATE("M001",$A271,4,$F$8),'TOTAL RECURSOS 2022'!$N:$N)</f>
        <v>0</v>
      </c>
      <c r="J271" s="22">
        <f>+SUMIF('TOTAL RECURSOS 2022'!$P:$P,CONCATENATE("E006",$A271,4,$F$8),'TOTAL RECURSOS 2022'!$N:$N)</f>
        <v>0</v>
      </c>
    </row>
    <row r="272" spans="1:10" s="9" customFormat="1" ht="17.100000000000001" customHeight="1" thickBot="1" x14ac:dyDescent="0.25">
      <c r="A272" s="11" t="s">
        <v>118</v>
      </c>
      <c r="B272" s="58"/>
      <c r="C272" s="25">
        <f t="shared" ref="C272:J272" si="116">+C10+C57+C142+C262+C268</f>
        <v>267940123</v>
      </c>
      <c r="D272" s="25">
        <f t="shared" si="116"/>
        <v>4856366</v>
      </c>
      <c r="E272" s="25">
        <f t="shared" si="116"/>
        <v>12009124</v>
      </c>
      <c r="F272" s="25">
        <f t="shared" si="116"/>
        <v>157946625</v>
      </c>
      <c r="G272" s="25">
        <f t="shared" si="116"/>
        <v>0</v>
      </c>
      <c r="H272" s="25">
        <f t="shared" si="116"/>
        <v>86666</v>
      </c>
      <c r="I272" s="25">
        <f t="shared" si="116"/>
        <v>2468831</v>
      </c>
      <c r="J272" s="25">
        <f t="shared" si="116"/>
        <v>90572511</v>
      </c>
    </row>
    <row r="274" spans="1:3" hidden="1" x14ac:dyDescent="0.25"/>
    <row r="275" spans="1:3" s="7" customFormat="1" hidden="1" x14ac:dyDescent="0.2">
      <c r="A275" s="73" t="s">
        <v>413</v>
      </c>
      <c r="B275" s="74" t="s">
        <v>475</v>
      </c>
      <c r="C275"/>
    </row>
    <row r="276" spans="1:3" s="7" customFormat="1" hidden="1" x14ac:dyDescent="0.2">
      <c r="A276" s="73" t="s">
        <v>410</v>
      </c>
      <c r="B276" s="74" t="s">
        <v>477</v>
      </c>
      <c r="C276"/>
    </row>
    <row r="277" spans="1:3" s="7" customFormat="1" hidden="1" x14ac:dyDescent="0.2">
      <c r="A277" s="73" t="s">
        <v>403</v>
      </c>
      <c r="B277" s="74" t="s">
        <v>476</v>
      </c>
      <c r="C277"/>
    </row>
    <row r="278" spans="1:3" s="7" customFormat="1" x14ac:dyDescent="0.25">
      <c r="A278" s="8"/>
      <c r="B278"/>
      <c r="C27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DD83-F48F-4FE1-8DFA-1DBB732B3BA6}">
  <dimension ref="A1:S236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7" width="0" style="8" hidden="1" customWidth="1"/>
    <col min="18" max="19" width="4" style="8" hidden="1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525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1048851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20788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24912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288161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107567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36634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44943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17978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55867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49648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2683323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140616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488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0</v>
      </c>
      <c r="O22" s="41"/>
      <c r="P22" s="8" t="str">
        <f t="shared" si="0"/>
        <v>O00139101100000000000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73932</v>
      </c>
      <c r="O23" s="41"/>
      <c r="P23" s="8" t="str">
        <f t="shared" si="0"/>
        <v>O00139801100000000000</v>
      </c>
      <c r="R23" s="8" t="str">
        <f t="shared" si="1"/>
        <v>3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3428003</v>
      </c>
      <c r="O24" s="41"/>
      <c r="P24" s="8" t="str">
        <f t="shared" si="0"/>
        <v>M00111301100000000000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52424</v>
      </c>
      <c r="O25" s="41"/>
      <c r="P25" s="8" t="str">
        <f t="shared" si="0"/>
        <v>M00113101100000000000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70367</v>
      </c>
      <c r="O26" s="41"/>
      <c r="P26" s="8" t="str">
        <f t="shared" si="0"/>
        <v>M00113201100000000000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564443</v>
      </c>
      <c r="O27" s="41"/>
      <c r="P27" s="8" t="str">
        <f t="shared" si="0"/>
        <v>M00113202100000000000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317478</v>
      </c>
      <c r="O28" s="41"/>
      <c r="P28" s="8" t="str">
        <f t="shared" si="0"/>
        <v>M00114101100000000000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108854</v>
      </c>
      <c r="O29" s="41"/>
      <c r="P29" s="8" t="str">
        <f t="shared" si="0"/>
        <v>M00114105100000000000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126683</v>
      </c>
      <c r="O30" s="41"/>
      <c r="P30" s="8" t="str">
        <f t="shared" si="0"/>
        <v>M00114201100000000000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50674</v>
      </c>
      <c r="O31" s="41"/>
      <c r="P31" s="8" t="str">
        <f t="shared" si="0"/>
        <v>M00114301100000000000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140281</v>
      </c>
      <c r="O32" s="41"/>
      <c r="P32" s="8" t="str">
        <f t="shared" si="0"/>
        <v>M00114302100000000000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125539</v>
      </c>
      <c r="O33" s="41"/>
      <c r="P33" s="8" t="str">
        <f t="shared" si="0"/>
        <v>M00114401100000000000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6334717</v>
      </c>
      <c r="O35" s="41"/>
      <c r="P35" s="8" t="str">
        <f t="shared" si="0"/>
        <v>M00115402100000000000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465656</v>
      </c>
      <c r="O36" s="41"/>
      <c r="P36" s="8" t="str">
        <f t="shared" si="0"/>
        <v>M00115403100000000000</v>
      </c>
      <c r="R36" s="8" t="str">
        <f t="shared" si="1"/>
        <v>1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213337</v>
      </c>
      <c r="O37" s="41"/>
      <c r="P37" s="8" t="str">
        <f t="shared" si="0"/>
        <v>M00139801100000000000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26125967</v>
      </c>
      <c r="O38" s="41"/>
      <c r="P38" s="8" t="str">
        <f t="shared" si="0"/>
        <v>E00611301100000000000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1844696</v>
      </c>
      <c r="O39" s="41"/>
      <c r="P39" s="8" t="str">
        <f t="shared" si="0"/>
        <v>E00612101100000000000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631908</v>
      </c>
      <c r="O40" s="41"/>
      <c r="P40" s="8" t="str">
        <f t="shared" si="0"/>
        <v>E00613101100000000000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755211</v>
      </c>
      <c r="O41" s="41"/>
      <c r="P41" s="8" t="str">
        <f t="shared" si="0"/>
        <v>E00613201100000000000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2549357</v>
      </c>
      <c r="O42" s="41"/>
      <c r="P42" s="8" t="str">
        <f t="shared" si="0"/>
        <v>E00613202100000000000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3935478</v>
      </c>
      <c r="O43" s="41"/>
      <c r="P43" s="8" t="str">
        <f t="shared" si="0"/>
        <v>E00614101100000000000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1344077</v>
      </c>
      <c r="O44" s="41"/>
      <c r="P44" s="8" t="str">
        <f t="shared" si="0"/>
        <v>E00614105100000000000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1359655</v>
      </c>
      <c r="O45" s="41"/>
      <c r="P45" s="8" t="str">
        <f t="shared" si="0"/>
        <v>E00614201100000000000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543861</v>
      </c>
      <c r="O46" s="41"/>
      <c r="P46" s="8" t="str">
        <f t="shared" si="0"/>
        <v>E00614301100000000000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1286465</v>
      </c>
      <c r="O47" s="41"/>
      <c r="P47" s="8" t="str">
        <f t="shared" si="0"/>
        <v>E00614302100000000000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1690179</v>
      </c>
      <c r="O48" s="41"/>
      <c r="P48" s="8" t="str">
        <f t="shared" si="0"/>
        <v>E00614401100000000000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103324</v>
      </c>
      <c r="O49" s="41"/>
      <c r="P49" s="8" t="str">
        <f t="shared" si="0"/>
        <v>E00614405100000000000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78440281</v>
      </c>
      <c r="O50" s="41"/>
      <c r="P50" s="8" t="str">
        <f t="shared" si="0"/>
        <v>E00615402100000000000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3038848</v>
      </c>
      <c r="O51" s="41"/>
      <c r="P51" s="8" t="str">
        <f t="shared" si="0"/>
        <v>E00615403100000000000</v>
      </c>
      <c r="R51" s="8" t="str">
        <f t="shared" si="1"/>
        <v>1</v>
      </c>
      <c r="S51" s="8" t="str">
        <f t="shared" si="2"/>
        <v>1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>
        <v>24601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0</v>
      </c>
      <c r="O52" s="41"/>
      <c r="P52" s="8" t="str">
        <f t="shared" si="0"/>
        <v>E00624601100000000000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>
        <v>24701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0</v>
      </c>
      <c r="O53" s="41"/>
      <c r="P53" s="8" t="str">
        <f t="shared" si="0"/>
        <v>E00624701100000000000</v>
      </c>
      <c r="R53" s="8" t="str">
        <f t="shared" si="1"/>
        <v>2</v>
      </c>
      <c r="S53" s="8" t="str">
        <f t="shared" si="2"/>
        <v>2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28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0</v>
      </c>
      <c r="O54" s="41"/>
      <c r="P54" s="8" t="str">
        <f t="shared" si="0"/>
        <v>E00625101100000000000</v>
      </c>
      <c r="R54" s="8" t="str">
        <f t="shared" si="1"/>
        <v>2</v>
      </c>
      <c r="S54" s="8" t="str">
        <f t="shared" si="2"/>
        <v>2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>
        <v>25401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0</v>
      </c>
      <c r="O55" s="41"/>
      <c r="P55" s="8" t="str">
        <f t="shared" si="0"/>
        <v>E00625401100000000000</v>
      </c>
      <c r="R55" s="8" t="str">
        <f t="shared" si="1"/>
        <v>2</v>
      </c>
      <c r="S55" s="8" t="str">
        <f t="shared" si="2"/>
        <v>2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>
        <v>25501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0</v>
      </c>
      <c r="O56" s="41"/>
      <c r="P56" s="8" t="str">
        <f t="shared" si="0"/>
        <v>E00625501100000000000</v>
      </c>
      <c r="R56" s="8" t="str">
        <f t="shared" si="1"/>
        <v>2</v>
      </c>
      <c r="S56" s="8" t="str">
        <f t="shared" si="2"/>
        <v>2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>
        <v>25901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0</v>
      </c>
      <c r="O57" s="41"/>
      <c r="P57" s="8" t="str">
        <f t="shared" si="0"/>
        <v>E00625901100000000000</v>
      </c>
      <c r="R57" s="8" t="str">
        <f t="shared" si="1"/>
        <v>2</v>
      </c>
      <c r="S57" s="8" t="str">
        <f t="shared" si="2"/>
        <v>2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>
        <v>29401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0</v>
      </c>
      <c r="O58" s="41"/>
      <c r="P58" s="8" t="str">
        <f t="shared" si="0"/>
        <v>E00629401100000000000</v>
      </c>
      <c r="R58" s="8" t="str">
        <f t="shared" si="1"/>
        <v>2</v>
      </c>
      <c r="S58" s="8" t="str">
        <f t="shared" si="2"/>
        <v>2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>
        <v>29801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0</v>
      </c>
      <c r="O59" s="41"/>
      <c r="P59" s="8" t="str">
        <f t="shared" si="0"/>
        <v>E00629801100000000000</v>
      </c>
      <c r="R59" s="8" t="str">
        <f t="shared" si="1"/>
        <v>2</v>
      </c>
      <c r="S59" s="8" t="str">
        <f t="shared" si="2"/>
        <v>2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18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12163196</v>
      </c>
      <c r="O60" s="41"/>
      <c r="P60" s="8" t="str">
        <f t="shared" si="0"/>
        <v>E00631101100000000000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19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6821162</v>
      </c>
      <c r="O61" s="41"/>
      <c r="P61" s="8" t="str">
        <f t="shared" si="0"/>
        <v>E00631201100000000000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465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137576</v>
      </c>
      <c r="O62" s="41"/>
      <c r="P62" s="8" t="str">
        <f t="shared" si="0"/>
        <v>E00631603100000000000</v>
      </c>
      <c r="R62" s="8" t="str">
        <f t="shared" si="1"/>
        <v>3</v>
      </c>
      <c r="S62" s="8" t="str">
        <f t="shared" si="2"/>
        <v>3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93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1033503</v>
      </c>
      <c r="O63" s="41"/>
      <c r="P63" s="8" t="str">
        <f t="shared" si="0"/>
        <v>E00632301100000000000</v>
      </c>
      <c r="R63" s="8" t="str">
        <f t="shared" si="1"/>
        <v>3</v>
      </c>
      <c r="S63" s="8" t="str">
        <f t="shared" si="2"/>
        <v>3</v>
      </c>
    </row>
    <row r="64" spans="1:19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94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952128</v>
      </c>
      <c r="O64" s="41"/>
      <c r="P64" s="8" t="str">
        <f t="shared" si="0"/>
        <v>E00632502100000000000</v>
      </c>
      <c r="R64" s="8" t="str">
        <f t="shared" si="1"/>
        <v>3</v>
      </c>
      <c r="S64" s="8" t="str">
        <f t="shared" si="2"/>
        <v>3</v>
      </c>
    </row>
    <row r="65" spans="1:19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>
        <v>32701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0</v>
      </c>
      <c r="O65" s="41"/>
      <c r="P65" s="8" t="str">
        <f t="shared" si="0"/>
        <v>E00632701100000000000</v>
      </c>
      <c r="R65" s="8" t="str">
        <f t="shared" si="1"/>
        <v>3</v>
      </c>
      <c r="S65" s="8" t="str">
        <f t="shared" si="2"/>
        <v>3</v>
      </c>
    </row>
    <row r="66" spans="1:19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0</v>
      </c>
      <c r="O66" s="41"/>
      <c r="P66" s="8" t="str">
        <f t="shared" si="0"/>
        <v>E00633301100000000000</v>
      </c>
      <c r="R66" s="8" t="str">
        <f t="shared" si="1"/>
        <v>3</v>
      </c>
      <c r="S66" s="8" t="str">
        <f t="shared" si="2"/>
        <v>3</v>
      </c>
    </row>
    <row r="67" spans="1:19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1280000</v>
      </c>
      <c r="O67" s="41"/>
      <c r="P67" s="8" t="str">
        <f t="shared" si="0"/>
        <v>E00633801100000000000</v>
      </c>
      <c r="R67" s="8" t="str">
        <f t="shared" si="1"/>
        <v>3</v>
      </c>
      <c r="S67" s="8" t="str">
        <f t="shared" si="2"/>
        <v>3</v>
      </c>
    </row>
    <row r="68" spans="1:19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2800000</v>
      </c>
      <c r="O68" s="41"/>
      <c r="P68" s="8" t="str">
        <f t="shared" si="0"/>
        <v>E00635301100000000000</v>
      </c>
      <c r="R68" s="8" t="str">
        <f t="shared" si="1"/>
        <v>3</v>
      </c>
      <c r="S68" s="8" t="str">
        <f t="shared" si="2"/>
        <v>3</v>
      </c>
    </row>
    <row r="69" spans="1:19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35401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0</v>
      </c>
      <c r="O69" s="41"/>
      <c r="P69" s="8" t="str">
        <f t="shared" si="0"/>
        <v>E00635401100000000000</v>
      </c>
      <c r="R69" s="8" t="str">
        <f t="shared" si="1"/>
        <v>3</v>
      </c>
      <c r="S69" s="8" t="str">
        <f t="shared" si="2"/>
        <v>3</v>
      </c>
    </row>
    <row r="70" spans="1:19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3356846</v>
      </c>
      <c r="O70" s="41"/>
      <c r="P70" s="8" t="str">
        <f t="shared" si="0"/>
        <v>E00635701100000000000</v>
      </c>
      <c r="R70" s="8" t="str">
        <f t="shared" si="1"/>
        <v>3</v>
      </c>
      <c r="S70" s="8" t="str">
        <f t="shared" si="2"/>
        <v>3</v>
      </c>
    </row>
    <row r="71" spans="1:19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2480446</v>
      </c>
      <c r="O71" s="41"/>
      <c r="P71" s="8" t="str">
        <f t="shared" si="0"/>
        <v>E00635801100000000000</v>
      </c>
      <c r="R71" s="8" t="str">
        <f t="shared" si="1"/>
        <v>3</v>
      </c>
      <c r="S71" s="8" t="str">
        <f t="shared" si="2"/>
        <v>3</v>
      </c>
    </row>
    <row r="72" spans="1:19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1020000</v>
      </c>
      <c r="O72" s="41"/>
      <c r="P72" s="8" t="str">
        <f t="shared" ref="P72:P135" si="3">+CONCATENATE(H72,I72,K72,M72)</f>
        <v>E00635901100000000000</v>
      </c>
      <c r="R72" s="8" t="str">
        <f t="shared" ref="R72:R135" si="4">+MID(I72,1,1)</f>
        <v>3</v>
      </c>
      <c r="S72" s="8" t="str">
        <f t="shared" si="2"/>
        <v>3</v>
      </c>
    </row>
    <row r="73" spans="1:19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39101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0</v>
      </c>
      <c r="O73" s="41"/>
      <c r="P73" s="8" t="str">
        <f t="shared" si="3"/>
        <v>E00639101100000000000</v>
      </c>
      <c r="R73" s="8" t="str">
        <f t="shared" si="4"/>
        <v>3</v>
      </c>
      <c r="S73" s="8" t="str">
        <f t="shared" ref="S73:S136" si="5">+IF(G73="008",R73,"")</f>
        <v>3</v>
      </c>
    </row>
    <row r="74" spans="1:19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2252461</v>
      </c>
      <c r="O74" s="41"/>
      <c r="P74" s="8" t="str">
        <f t="shared" si="3"/>
        <v>E00639801100000000000</v>
      </c>
      <c r="R74" s="8" t="str">
        <f t="shared" si="4"/>
        <v>3</v>
      </c>
      <c r="S74" s="8" t="str">
        <f t="shared" si="5"/>
        <v>3</v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49201</v>
      </c>
      <c r="J75" s="1" t="s">
        <v>402</v>
      </c>
      <c r="K75" s="1">
        <v>5</v>
      </c>
      <c r="L75" s="1" t="s">
        <v>401</v>
      </c>
      <c r="M75" s="1" t="s">
        <v>400</v>
      </c>
      <c r="N75" s="42">
        <v>0</v>
      </c>
      <c r="O75" s="41"/>
      <c r="P75" s="8" t="str">
        <f t="shared" si="3"/>
        <v>E00649201500000000000</v>
      </c>
      <c r="R75" s="8" t="str">
        <f t="shared" si="4"/>
        <v>4</v>
      </c>
      <c r="S75" s="8" t="str">
        <f t="shared" si="5"/>
        <v>4</v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459</v>
      </c>
      <c r="I76" s="53">
        <v>62301</v>
      </c>
      <c r="J76" s="1">
        <v>3</v>
      </c>
      <c r="K76" s="1">
        <v>5</v>
      </c>
      <c r="L76" s="1" t="s">
        <v>401</v>
      </c>
      <c r="M76" s="1" t="s">
        <v>507</v>
      </c>
      <c r="N76" s="42">
        <v>0</v>
      </c>
      <c r="O76" s="41"/>
      <c r="P76" s="8" t="str">
        <f t="shared" si="3"/>
        <v>K0246230152110K2H0001</v>
      </c>
      <c r="R76" s="8" t="str">
        <f t="shared" si="4"/>
        <v>6</v>
      </c>
      <c r="S76" s="8" t="str">
        <f t="shared" si="5"/>
        <v>6</v>
      </c>
    </row>
    <row r="77" spans="1:19" s="36" customFormat="1" ht="20.100000000000001" customHeight="1" x14ac:dyDescent="0.25">
      <c r="A77" s="5"/>
      <c r="B77" s="1" t="s">
        <v>409</v>
      </c>
      <c r="C77" s="1" t="s">
        <v>402</v>
      </c>
      <c r="D77" s="1" t="s">
        <v>408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15901</v>
      </c>
      <c r="J77" s="1" t="s">
        <v>402</v>
      </c>
      <c r="K77" s="1">
        <v>4</v>
      </c>
      <c r="L77" s="1">
        <v>22</v>
      </c>
      <c r="M77" s="1" t="s">
        <v>400</v>
      </c>
      <c r="N77" s="42">
        <v>33660</v>
      </c>
      <c r="O77" s="41"/>
      <c r="P77" s="8" t="str">
        <f t="shared" si="3"/>
        <v>O00115901400000000000</v>
      </c>
      <c r="R77" s="8" t="str">
        <f t="shared" si="4"/>
        <v>1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402</v>
      </c>
      <c r="D78" s="1" t="s">
        <v>408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21101</v>
      </c>
      <c r="J78" s="1" t="s">
        <v>402</v>
      </c>
      <c r="K78" s="1">
        <v>4</v>
      </c>
      <c r="L78" s="1">
        <v>22</v>
      </c>
      <c r="M78" s="1" t="s">
        <v>400</v>
      </c>
      <c r="N78" s="42">
        <v>0</v>
      </c>
      <c r="O78" s="41"/>
      <c r="P78" s="8" t="str">
        <f t="shared" si="3"/>
        <v>O00121101400000000000</v>
      </c>
      <c r="R78" s="8" t="str">
        <f t="shared" si="4"/>
        <v>2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402</v>
      </c>
      <c r="D79" s="1" t="s">
        <v>408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22104</v>
      </c>
      <c r="J79" s="1" t="s">
        <v>402</v>
      </c>
      <c r="K79" s="1">
        <v>4</v>
      </c>
      <c r="L79" s="1">
        <v>22</v>
      </c>
      <c r="M79" s="1" t="s">
        <v>400</v>
      </c>
      <c r="N79" s="42">
        <v>0</v>
      </c>
      <c r="O79" s="41"/>
      <c r="P79" s="8" t="str">
        <f t="shared" si="3"/>
        <v>O00122104400000000000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402</v>
      </c>
      <c r="D80" s="1" t="s">
        <v>408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24601</v>
      </c>
      <c r="J80" s="1" t="s">
        <v>402</v>
      </c>
      <c r="K80" s="1">
        <v>4</v>
      </c>
      <c r="L80" s="1">
        <v>22</v>
      </c>
      <c r="M80" s="1" t="s">
        <v>400</v>
      </c>
      <c r="N80" s="42">
        <v>0</v>
      </c>
      <c r="O80" s="41"/>
      <c r="P80" s="8" t="str">
        <f t="shared" si="3"/>
        <v>O00124601400000000000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402</v>
      </c>
      <c r="D81" s="1" t="s">
        <v>408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26102</v>
      </c>
      <c r="J81" s="1" t="s">
        <v>402</v>
      </c>
      <c r="K81" s="1">
        <v>4</v>
      </c>
      <c r="L81" s="1">
        <v>22</v>
      </c>
      <c r="M81" s="1" t="s">
        <v>400</v>
      </c>
      <c r="N81" s="42">
        <v>0</v>
      </c>
      <c r="O81" s="41"/>
      <c r="P81" s="8" t="str">
        <f t="shared" si="3"/>
        <v>O00126102400000000000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402</v>
      </c>
      <c r="D82" s="1" t="s">
        <v>408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31401</v>
      </c>
      <c r="J82" s="1" t="s">
        <v>402</v>
      </c>
      <c r="K82" s="1">
        <v>4</v>
      </c>
      <c r="L82" s="1">
        <v>22</v>
      </c>
      <c r="M82" s="1" t="s">
        <v>400</v>
      </c>
      <c r="N82" s="42">
        <v>0</v>
      </c>
      <c r="O82" s="41"/>
      <c r="P82" s="8" t="str">
        <f t="shared" si="3"/>
        <v>O00131401400000000000</v>
      </c>
      <c r="R82" s="8" t="str">
        <f t="shared" si="4"/>
        <v>3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402</v>
      </c>
      <c r="D83" s="1" t="s">
        <v>408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 t="s">
        <v>402</v>
      </c>
      <c r="K83" s="1">
        <v>4</v>
      </c>
      <c r="L83" s="1">
        <v>22</v>
      </c>
      <c r="M83" s="1" t="s">
        <v>400</v>
      </c>
      <c r="N83" s="42">
        <v>10000</v>
      </c>
      <c r="O83" s="41"/>
      <c r="P83" s="8" t="str">
        <f t="shared" si="3"/>
        <v>O00133401400000000000</v>
      </c>
      <c r="R83" s="8" t="str">
        <f t="shared" si="4"/>
        <v>3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402</v>
      </c>
      <c r="D84" s="1" t="s">
        <v>408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33602</v>
      </c>
      <c r="J84" s="1" t="s">
        <v>402</v>
      </c>
      <c r="K84" s="1">
        <v>4</v>
      </c>
      <c r="L84" s="1">
        <v>22</v>
      </c>
      <c r="M84" s="1" t="s">
        <v>400</v>
      </c>
      <c r="N84" s="42">
        <v>0</v>
      </c>
      <c r="O84" s="41"/>
      <c r="P84" s="8" t="str">
        <f t="shared" si="3"/>
        <v>O00133602400000000000</v>
      </c>
      <c r="R84" s="8" t="str">
        <f t="shared" si="4"/>
        <v>3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402</v>
      </c>
      <c r="D85" s="1" t="s">
        <v>408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 t="s">
        <v>402</v>
      </c>
      <c r="K85" s="1">
        <v>4</v>
      </c>
      <c r="L85" s="1">
        <v>22</v>
      </c>
      <c r="M85" s="1" t="s">
        <v>400</v>
      </c>
      <c r="N85" s="42">
        <v>9058</v>
      </c>
      <c r="O85" s="41"/>
      <c r="P85" s="8" t="str">
        <f t="shared" si="3"/>
        <v>O00137204400000000000</v>
      </c>
      <c r="R85" s="8" t="str">
        <f t="shared" si="4"/>
        <v>3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37504</v>
      </c>
      <c r="J86" s="1" t="s">
        <v>402</v>
      </c>
      <c r="K86" s="1">
        <v>4</v>
      </c>
      <c r="L86" s="1">
        <v>22</v>
      </c>
      <c r="M86" s="1" t="s">
        <v>400</v>
      </c>
      <c r="N86" s="42">
        <v>17527</v>
      </c>
      <c r="O86" s="41"/>
      <c r="P86" s="8" t="str">
        <f t="shared" si="3"/>
        <v>O00137504400000000000</v>
      </c>
      <c r="R86" s="8" t="str">
        <f t="shared" si="4"/>
        <v>3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39401</v>
      </c>
      <c r="J87" s="1" t="s">
        <v>402</v>
      </c>
      <c r="K87" s="1">
        <v>4</v>
      </c>
      <c r="L87" s="1">
        <v>22</v>
      </c>
      <c r="M87" s="1" t="s">
        <v>400</v>
      </c>
      <c r="N87" s="42">
        <v>0</v>
      </c>
      <c r="O87" s="41"/>
      <c r="P87" s="8" t="str">
        <f t="shared" si="3"/>
        <v>O00139401400000000000</v>
      </c>
      <c r="R87" s="8" t="str">
        <f t="shared" si="4"/>
        <v>3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39801</v>
      </c>
      <c r="J88" s="1" t="s">
        <v>402</v>
      </c>
      <c r="K88" s="1">
        <v>4</v>
      </c>
      <c r="L88" s="1">
        <v>22</v>
      </c>
      <c r="M88" s="1" t="s">
        <v>400</v>
      </c>
      <c r="N88" s="42">
        <v>16421</v>
      </c>
      <c r="O88" s="41"/>
      <c r="P88" s="8" t="str">
        <f t="shared" si="3"/>
        <v>O00139801400000000000</v>
      </c>
      <c r="R88" s="8" t="str">
        <f t="shared" si="4"/>
        <v>3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 t="s">
        <v>402</v>
      </c>
      <c r="K89" s="1">
        <v>4</v>
      </c>
      <c r="L89" s="1">
        <v>22</v>
      </c>
      <c r="M89" s="1" t="s">
        <v>400</v>
      </c>
      <c r="N89" s="42">
        <v>821029</v>
      </c>
      <c r="O89" s="41"/>
      <c r="P89" s="8" t="str">
        <f t="shared" si="3"/>
        <v>M00112101400000000000</v>
      </c>
      <c r="R89" s="8" t="str">
        <f t="shared" si="4"/>
        <v>1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12301</v>
      </c>
      <c r="J90" s="1" t="s">
        <v>402</v>
      </c>
      <c r="K90" s="1">
        <v>4</v>
      </c>
      <c r="L90" s="1">
        <v>22</v>
      </c>
      <c r="M90" s="1" t="s">
        <v>400</v>
      </c>
      <c r="N90" s="42">
        <v>100000</v>
      </c>
      <c r="O90" s="41"/>
      <c r="P90" s="8" t="str">
        <f t="shared" si="3"/>
        <v>M00112301400000000000</v>
      </c>
      <c r="R90" s="8" t="str">
        <f t="shared" si="4"/>
        <v>1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13202</v>
      </c>
      <c r="J91" s="1" t="s">
        <v>402</v>
      </c>
      <c r="K91" s="1">
        <v>4</v>
      </c>
      <c r="L91" s="1">
        <v>22</v>
      </c>
      <c r="M91" s="1" t="s">
        <v>400</v>
      </c>
      <c r="N91" s="42">
        <v>0</v>
      </c>
      <c r="O91" s="41"/>
      <c r="P91" s="8" t="str">
        <f t="shared" si="3"/>
        <v>M00113202400000000000</v>
      </c>
      <c r="R91" s="8" t="str">
        <f t="shared" si="4"/>
        <v>1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15501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250000</v>
      </c>
      <c r="O92" s="41"/>
      <c r="P92" s="8" t="str">
        <f t="shared" si="3"/>
        <v>M00115501400000000000</v>
      </c>
      <c r="R92" s="8" t="str">
        <f t="shared" si="4"/>
        <v>1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15901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169247</v>
      </c>
      <c r="O93" s="41"/>
      <c r="P93" s="8" t="str">
        <f t="shared" si="3"/>
        <v>M00115901400000000000</v>
      </c>
      <c r="R93" s="8" t="str">
        <f t="shared" si="4"/>
        <v>1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21101</v>
      </c>
      <c r="J94" s="1" t="s">
        <v>402</v>
      </c>
      <c r="K94" s="1">
        <v>4</v>
      </c>
      <c r="L94" s="1">
        <v>22</v>
      </c>
      <c r="M94" s="1" t="s">
        <v>400</v>
      </c>
      <c r="N94" s="42">
        <v>0</v>
      </c>
      <c r="O94" s="41"/>
      <c r="P94" s="8" t="str">
        <f t="shared" si="3"/>
        <v>M00121101400000000000</v>
      </c>
      <c r="R94" s="8" t="str">
        <f t="shared" si="4"/>
        <v>2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21201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3300</v>
      </c>
      <c r="O95" s="41"/>
      <c r="P95" s="8" t="str">
        <f t="shared" si="3"/>
        <v>M00121201400000000000</v>
      </c>
      <c r="R95" s="8" t="str">
        <f t="shared" si="4"/>
        <v>2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21401</v>
      </c>
      <c r="J96" s="1" t="s">
        <v>402</v>
      </c>
      <c r="K96" s="1">
        <v>4</v>
      </c>
      <c r="L96" s="1">
        <v>22</v>
      </c>
      <c r="M96" s="1" t="s">
        <v>400</v>
      </c>
      <c r="N96" s="42">
        <v>0</v>
      </c>
      <c r="O96" s="41"/>
      <c r="P96" s="8" t="str">
        <f t="shared" si="3"/>
        <v>M00121401400000000000</v>
      </c>
      <c r="R96" s="8" t="str">
        <f t="shared" si="4"/>
        <v>2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21501</v>
      </c>
      <c r="J97" s="1" t="s">
        <v>402</v>
      </c>
      <c r="K97" s="1">
        <v>4</v>
      </c>
      <c r="L97" s="1">
        <v>22</v>
      </c>
      <c r="M97" s="1" t="s">
        <v>400</v>
      </c>
      <c r="N97" s="42">
        <v>2890</v>
      </c>
      <c r="O97" s="41"/>
      <c r="P97" s="8" t="str">
        <f t="shared" si="3"/>
        <v>M00121501400000000000</v>
      </c>
      <c r="R97" s="8" t="str">
        <f t="shared" si="4"/>
        <v>2</v>
      </c>
      <c r="S97" s="8" t="str">
        <f t="shared" si="5"/>
        <v/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21601</v>
      </c>
      <c r="J98" s="1" t="s">
        <v>402</v>
      </c>
      <c r="K98" s="1">
        <v>4</v>
      </c>
      <c r="L98" s="1">
        <v>22</v>
      </c>
      <c r="M98" s="1" t="s">
        <v>400</v>
      </c>
      <c r="N98" s="42">
        <v>3550</v>
      </c>
      <c r="O98" s="41"/>
      <c r="P98" s="8" t="str">
        <f t="shared" si="3"/>
        <v>M00121601400000000000</v>
      </c>
      <c r="R98" s="8" t="str">
        <f t="shared" si="4"/>
        <v>2</v>
      </c>
      <c r="S98" s="8" t="str">
        <f t="shared" si="5"/>
        <v/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22104</v>
      </c>
      <c r="J99" s="1" t="s">
        <v>402</v>
      </c>
      <c r="K99" s="1">
        <v>4</v>
      </c>
      <c r="L99" s="1">
        <v>22</v>
      </c>
      <c r="M99" s="1" t="s">
        <v>400</v>
      </c>
      <c r="N99" s="42">
        <v>0</v>
      </c>
      <c r="O99" s="41"/>
      <c r="P99" s="8" t="str">
        <f t="shared" si="3"/>
        <v>M00122104400000000000</v>
      </c>
      <c r="R99" s="8" t="str">
        <f t="shared" si="4"/>
        <v>2</v>
      </c>
      <c r="S99" s="8" t="str">
        <f t="shared" si="5"/>
        <v/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22106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0</v>
      </c>
      <c r="O100" s="41"/>
      <c r="P100" s="8" t="str">
        <f t="shared" si="3"/>
        <v>M00122106400000000000</v>
      </c>
      <c r="R100" s="8" t="str">
        <f t="shared" si="4"/>
        <v>2</v>
      </c>
      <c r="S100" s="8" t="str">
        <f t="shared" si="5"/>
        <v/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22301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0</v>
      </c>
      <c r="O101" s="41"/>
      <c r="P101" s="8" t="str">
        <f t="shared" si="3"/>
        <v>M00122301400000000000</v>
      </c>
      <c r="R101" s="8" t="str">
        <f t="shared" si="4"/>
        <v>2</v>
      </c>
      <c r="S101" s="8" t="str">
        <f t="shared" si="5"/>
        <v/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24301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0</v>
      </c>
      <c r="O102" s="41"/>
      <c r="P102" s="8" t="str">
        <f t="shared" si="3"/>
        <v>M00124301400000000000</v>
      </c>
      <c r="R102" s="8" t="str">
        <f t="shared" si="4"/>
        <v>2</v>
      </c>
      <c r="S102" s="8" t="str">
        <f t="shared" si="5"/>
        <v/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402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24601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1204</v>
      </c>
      <c r="O103" s="41"/>
      <c r="P103" s="8" t="str">
        <f t="shared" si="3"/>
        <v>M00124601400000000000</v>
      </c>
      <c r="R103" s="8" t="str">
        <f t="shared" si="4"/>
        <v>2</v>
      </c>
      <c r="S103" s="8" t="str">
        <f t="shared" si="5"/>
        <v/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402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24801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0</v>
      </c>
      <c r="O104" s="37"/>
      <c r="P104" s="8" t="str">
        <f t="shared" si="3"/>
        <v>M00124801400000000000</v>
      </c>
      <c r="R104" s="8" t="str">
        <f t="shared" si="4"/>
        <v>2</v>
      </c>
      <c r="S104" s="8" t="str">
        <f t="shared" si="5"/>
        <v/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402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24901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0</v>
      </c>
      <c r="O105" s="37"/>
      <c r="P105" s="8" t="str">
        <f t="shared" si="3"/>
        <v>M00124901400000000000</v>
      </c>
      <c r="R105" s="8" t="str">
        <f t="shared" si="4"/>
        <v>2</v>
      </c>
      <c r="S105" s="8" t="str">
        <f t="shared" si="5"/>
        <v/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402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25101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0</v>
      </c>
      <c r="O106" s="37"/>
      <c r="P106" s="8" t="str">
        <f t="shared" si="3"/>
        <v>M00125101400000000000</v>
      </c>
      <c r="R106" s="8" t="str">
        <f t="shared" si="4"/>
        <v>2</v>
      </c>
      <c r="S106" s="8" t="str">
        <f t="shared" si="5"/>
        <v/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402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25301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29139</v>
      </c>
      <c r="O107" s="37"/>
      <c r="P107" s="8" t="str">
        <f t="shared" si="3"/>
        <v>M00125301400000000000</v>
      </c>
      <c r="R107" s="8" t="str">
        <f t="shared" si="4"/>
        <v>2</v>
      </c>
      <c r="S107" s="8" t="str">
        <f t="shared" si="5"/>
        <v/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25401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12097</v>
      </c>
      <c r="O108" s="37"/>
      <c r="P108" s="8" t="str">
        <f t="shared" si="3"/>
        <v>M00125401400000000000</v>
      </c>
      <c r="R108" s="8" t="str">
        <f t="shared" si="4"/>
        <v>2</v>
      </c>
      <c r="S108" s="8" t="str">
        <f t="shared" si="5"/>
        <v/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25501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0</v>
      </c>
      <c r="O109" s="37"/>
      <c r="P109" s="8" t="str">
        <f t="shared" si="3"/>
        <v>M00125501400000000000</v>
      </c>
      <c r="R109" s="8" t="str">
        <f t="shared" si="4"/>
        <v>2</v>
      </c>
      <c r="S109" s="8" t="str">
        <f t="shared" si="5"/>
        <v/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26102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0</v>
      </c>
      <c r="O110" s="37"/>
      <c r="P110" s="8" t="str">
        <f t="shared" si="3"/>
        <v>M00126102400000000000</v>
      </c>
      <c r="R110" s="8" t="str">
        <f t="shared" si="4"/>
        <v>2</v>
      </c>
      <c r="S110" s="8" t="str">
        <f t="shared" si="5"/>
        <v/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27101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0</v>
      </c>
      <c r="O111" s="37"/>
      <c r="P111" s="8" t="str">
        <f t="shared" si="3"/>
        <v>M00127101400000000000</v>
      </c>
      <c r="R111" s="8" t="str">
        <f t="shared" si="4"/>
        <v>2</v>
      </c>
      <c r="S111" s="8" t="str">
        <f t="shared" si="5"/>
        <v/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27201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0</v>
      </c>
      <c r="O112" s="37"/>
      <c r="P112" s="8" t="str">
        <f t="shared" si="3"/>
        <v>M00127201400000000000</v>
      </c>
      <c r="R112" s="8" t="str">
        <f t="shared" si="4"/>
        <v>2</v>
      </c>
      <c r="S112" s="8" t="str">
        <f t="shared" si="5"/>
        <v/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27301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0</v>
      </c>
      <c r="O113" s="37"/>
      <c r="P113" s="8" t="str">
        <f t="shared" si="3"/>
        <v>M00127301400000000000</v>
      </c>
      <c r="R113" s="8" t="str">
        <f t="shared" si="4"/>
        <v>2</v>
      </c>
      <c r="S113" s="8" t="str">
        <f t="shared" si="5"/>
        <v/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29201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0</v>
      </c>
      <c r="O114" s="37"/>
      <c r="P114" s="8" t="str">
        <f t="shared" si="3"/>
        <v>M00129201400000000000</v>
      </c>
      <c r="R114" s="8" t="str">
        <f t="shared" si="4"/>
        <v>2</v>
      </c>
      <c r="S114" s="8" t="str">
        <f t="shared" si="5"/>
        <v/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29401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0</v>
      </c>
      <c r="O115" s="37"/>
      <c r="P115" s="8" t="str">
        <f t="shared" si="3"/>
        <v>M00129401400000000000</v>
      </c>
      <c r="R115" s="8" t="str">
        <f t="shared" si="4"/>
        <v>2</v>
      </c>
      <c r="S115" s="8" t="str">
        <f t="shared" si="5"/>
        <v/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29501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0</v>
      </c>
      <c r="O116" s="37"/>
      <c r="P116" s="8" t="str">
        <f t="shared" si="3"/>
        <v>M00129501400000000000</v>
      </c>
      <c r="R116" s="8" t="str">
        <f t="shared" si="4"/>
        <v>2</v>
      </c>
      <c r="S116" s="8" t="str">
        <f t="shared" si="5"/>
        <v/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31401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0</v>
      </c>
      <c r="O117" s="37"/>
      <c r="P117" s="8" t="str">
        <f t="shared" si="3"/>
        <v>M00131401400000000000</v>
      </c>
      <c r="R117" s="8" t="str">
        <f t="shared" si="4"/>
        <v>3</v>
      </c>
      <c r="S117" s="8" t="str">
        <f t="shared" si="5"/>
        <v/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32701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25126</v>
      </c>
      <c r="O118" s="37"/>
      <c r="P118" s="8" t="str">
        <f t="shared" si="3"/>
        <v>M00132701400000000000</v>
      </c>
      <c r="R118" s="8" t="str">
        <f t="shared" si="4"/>
        <v>3</v>
      </c>
      <c r="S118" s="8" t="str">
        <f t="shared" si="5"/>
        <v/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33104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307679</v>
      </c>
      <c r="O119" s="37"/>
      <c r="P119" s="8" t="str">
        <f t="shared" si="3"/>
        <v>M00133104400000000000</v>
      </c>
      <c r="R119" s="8" t="str">
        <f t="shared" si="4"/>
        <v>3</v>
      </c>
      <c r="S119" s="8" t="str">
        <f t="shared" si="5"/>
        <v/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33401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150000</v>
      </c>
      <c r="O120" s="37"/>
      <c r="P120" s="8" t="str">
        <f t="shared" si="3"/>
        <v>M00133401400000000000</v>
      </c>
      <c r="R120" s="8" t="str">
        <f t="shared" si="4"/>
        <v>3</v>
      </c>
      <c r="S120" s="8" t="str">
        <f t="shared" si="5"/>
        <v/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33602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5220</v>
      </c>
      <c r="O121" s="37"/>
      <c r="P121" s="8" t="str">
        <f t="shared" si="3"/>
        <v>M00133602400000000000</v>
      </c>
      <c r="R121" s="8" t="str">
        <f t="shared" si="4"/>
        <v>3</v>
      </c>
      <c r="S121" s="8" t="str">
        <f t="shared" si="5"/>
        <v/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33604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0</v>
      </c>
      <c r="O122" s="37"/>
      <c r="P122" s="8" t="str">
        <f t="shared" si="3"/>
        <v>M00133604400000000000</v>
      </c>
      <c r="R122" s="8" t="str">
        <f t="shared" si="4"/>
        <v>3</v>
      </c>
      <c r="S122" s="8" t="str">
        <f t="shared" si="5"/>
        <v/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34101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510000</v>
      </c>
      <c r="O123" s="37"/>
      <c r="P123" s="8" t="str">
        <f t="shared" si="3"/>
        <v>M00134101400000000000</v>
      </c>
      <c r="R123" s="8" t="str">
        <f t="shared" si="4"/>
        <v>3</v>
      </c>
      <c r="S123" s="8" t="str">
        <f t="shared" si="5"/>
        <v/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35801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50000</v>
      </c>
      <c r="O124" s="37"/>
      <c r="P124" s="8" t="str">
        <f t="shared" si="3"/>
        <v>M00135801400000000000</v>
      </c>
      <c r="R124" s="8" t="str">
        <f t="shared" si="4"/>
        <v>3</v>
      </c>
      <c r="S124" s="8" t="str">
        <f t="shared" si="5"/>
        <v/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37204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12240</v>
      </c>
      <c r="O125" s="37"/>
      <c r="P125" s="8" t="str">
        <f t="shared" si="3"/>
        <v>M00137204400000000000</v>
      </c>
      <c r="R125" s="8" t="str">
        <f t="shared" si="4"/>
        <v>3</v>
      </c>
      <c r="S125" s="8" t="str">
        <f t="shared" si="5"/>
        <v/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37504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16110</v>
      </c>
      <c r="O126" s="37"/>
      <c r="P126" s="8" t="str">
        <f t="shared" si="3"/>
        <v>M00137504400000000000</v>
      </c>
      <c r="R126" s="8" t="str">
        <f t="shared" si="4"/>
        <v>3</v>
      </c>
      <c r="S126" s="8" t="str">
        <f t="shared" si="5"/>
        <v/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39401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0</v>
      </c>
      <c r="O127" s="37"/>
      <c r="P127" s="8" t="str">
        <f t="shared" si="3"/>
        <v>M00139401400000000000</v>
      </c>
      <c r="R127" s="8" t="str">
        <f t="shared" si="4"/>
        <v>3</v>
      </c>
      <c r="S127" s="8" t="str">
        <f t="shared" si="5"/>
        <v/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39801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0</v>
      </c>
      <c r="O128" s="37"/>
      <c r="P128" s="8" t="str">
        <f t="shared" si="3"/>
        <v>M00139801400000000000</v>
      </c>
      <c r="R128" s="8" t="str">
        <f t="shared" si="4"/>
        <v>3</v>
      </c>
      <c r="S128" s="8" t="str">
        <f t="shared" si="5"/>
        <v/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12101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397536</v>
      </c>
      <c r="O129" s="37"/>
      <c r="P129" s="8" t="str">
        <f t="shared" si="3"/>
        <v>E00612101400000000000</v>
      </c>
      <c r="R129" s="8" t="str">
        <f t="shared" si="4"/>
        <v>1</v>
      </c>
      <c r="S129" s="8" t="str">
        <f t="shared" si="5"/>
        <v>1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12301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413237</v>
      </c>
      <c r="O130" s="37"/>
      <c r="P130" s="8" t="str">
        <f t="shared" si="3"/>
        <v>E00612301400000000000</v>
      </c>
      <c r="R130" s="8" t="str">
        <f t="shared" si="4"/>
        <v>1</v>
      </c>
      <c r="S130" s="8" t="str">
        <f t="shared" si="5"/>
        <v>1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13202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0</v>
      </c>
      <c r="O131" s="37"/>
      <c r="P131" s="8" t="str">
        <f t="shared" si="3"/>
        <v>E00613202400000000000</v>
      </c>
      <c r="R131" s="8" t="str">
        <f t="shared" si="4"/>
        <v>1</v>
      </c>
      <c r="S131" s="8" t="str">
        <f t="shared" si="5"/>
        <v>1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15501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750000</v>
      </c>
      <c r="O132" s="37"/>
      <c r="P132" s="8" t="str">
        <f t="shared" si="3"/>
        <v>E00615501400000000000</v>
      </c>
      <c r="R132" s="8" t="str">
        <f t="shared" si="4"/>
        <v>1</v>
      </c>
      <c r="S132" s="8" t="str">
        <f t="shared" si="5"/>
        <v>1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15901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1345453</v>
      </c>
      <c r="O133" s="37"/>
      <c r="P133" s="8" t="str">
        <f t="shared" si="3"/>
        <v>E00615901400000000000</v>
      </c>
      <c r="R133" s="8" t="str">
        <f t="shared" si="4"/>
        <v>1</v>
      </c>
      <c r="S133" s="8" t="str">
        <f t="shared" si="5"/>
        <v>1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21101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370000</v>
      </c>
      <c r="O134" s="37"/>
      <c r="P134" s="8" t="str">
        <f t="shared" si="3"/>
        <v>E00621101400000000000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21201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150000</v>
      </c>
      <c r="O135" s="37"/>
      <c r="P135" s="8" t="str">
        <f t="shared" si="3"/>
        <v>E00621201400000000000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21401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30000</v>
      </c>
      <c r="O136" s="37"/>
      <c r="P136" s="8" t="str">
        <f t="shared" ref="P136:P228" si="6">+CONCATENATE(H136,I136,K136,M136)</f>
        <v>E00621401400000000000</v>
      </c>
      <c r="R136" s="8" t="str">
        <f t="shared" ref="R136:R236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21501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42110</v>
      </c>
      <c r="O137" s="37"/>
      <c r="P137" s="8" t="str">
        <f t="shared" si="6"/>
        <v>E00621501400000000000</v>
      </c>
      <c r="R137" s="8" t="str">
        <f t="shared" si="7"/>
        <v>2</v>
      </c>
      <c r="S137" s="8" t="str">
        <f t="shared" ref="S137:S236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21502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700000</v>
      </c>
      <c r="O138" s="37"/>
      <c r="P138" s="8" t="str">
        <f t="shared" si="6"/>
        <v>E00621502400000000000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21601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71450</v>
      </c>
      <c r="O139" s="37"/>
      <c r="P139" s="8" t="str">
        <f t="shared" si="6"/>
        <v>E00621601400000000000</v>
      </c>
      <c r="R139" s="8" t="str">
        <f t="shared" si="7"/>
        <v>2</v>
      </c>
      <c r="S139" s="8" t="str">
        <f t="shared" si="8"/>
        <v>2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21701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6"/>
        <v>E00621701400000000000</v>
      </c>
      <c r="R140" s="8" t="str">
        <f t="shared" si="7"/>
        <v>2</v>
      </c>
      <c r="S140" s="8" t="str">
        <f t="shared" si="8"/>
        <v>2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22104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250000</v>
      </c>
      <c r="O141" s="37"/>
      <c r="P141" s="8" t="str">
        <f t="shared" si="6"/>
        <v>E00622104400000000000</v>
      </c>
      <c r="R141" s="8" t="str">
        <f t="shared" si="7"/>
        <v>2</v>
      </c>
      <c r="S141" s="8" t="str">
        <f t="shared" si="8"/>
        <v>2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22106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540000</v>
      </c>
      <c r="O142" s="37"/>
      <c r="P142" s="8" t="str">
        <f t="shared" si="6"/>
        <v>E00622106400000000000</v>
      </c>
      <c r="R142" s="8" t="str">
        <f t="shared" si="7"/>
        <v>2</v>
      </c>
      <c r="S142" s="8" t="str">
        <f t="shared" si="8"/>
        <v>2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22301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30000</v>
      </c>
      <c r="O143" s="37"/>
      <c r="P143" s="8" t="str">
        <f t="shared" si="6"/>
        <v>E00622301400000000000</v>
      </c>
      <c r="R143" s="8" t="str">
        <f t="shared" si="7"/>
        <v>2</v>
      </c>
      <c r="S143" s="8" t="str">
        <f t="shared" si="8"/>
        <v>2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24101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6"/>
        <v>E00624101400000000000</v>
      </c>
      <c r="R144" s="8" t="str">
        <f t="shared" si="7"/>
        <v>2</v>
      </c>
      <c r="S144" s="8" t="str">
        <f t="shared" si="8"/>
        <v>2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24201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45000</v>
      </c>
      <c r="O145" s="37"/>
      <c r="P145" s="8" t="str">
        <f t="shared" si="6"/>
        <v>E00624201400000000000</v>
      </c>
      <c r="R145" s="8" t="str">
        <f t="shared" si="7"/>
        <v>2</v>
      </c>
      <c r="S145" s="8" t="str">
        <f t="shared" si="8"/>
        <v>2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24301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15000</v>
      </c>
      <c r="O146" s="37"/>
      <c r="P146" s="8" t="str">
        <f t="shared" si="6"/>
        <v>E00624301400000000000</v>
      </c>
      <c r="R146" s="8" t="str">
        <f t="shared" si="7"/>
        <v>2</v>
      </c>
      <c r="S146" s="8" t="str">
        <f t="shared" si="8"/>
        <v>2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24401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10000</v>
      </c>
      <c r="O147" s="37"/>
      <c r="P147" s="8" t="str">
        <f t="shared" si="6"/>
        <v>E00624401400000000000</v>
      </c>
      <c r="R147" s="8" t="str">
        <f t="shared" si="7"/>
        <v>2</v>
      </c>
      <c r="S147" s="8" t="str">
        <f t="shared" si="8"/>
        <v>2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24501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13000</v>
      </c>
      <c r="O148" s="37"/>
      <c r="P148" s="8" t="str">
        <f t="shared" si="6"/>
        <v>E00624501400000000000</v>
      </c>
      <c r="R148" s="8" t="str">
        <f t="shared" si="7"/>
        <v>2</v>
      </c>
      <c r="S148" s="8" t="str">
        <f t="shared" si="8"/>
        <v>2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24601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5048796</v>
      </c>
      <c r="O149" s="37"/>
      <c r="P149" s="8" t="str">
        <f t="shared" si="6"/>
        <v>E00624601400000000000</v>
      </c>
      <c r="R149" s="8" t="str">
        <f t="shared" si="7"/>
        <v>2</v>
      </c>
      <c r="S149" s="8" t="str">
        <f t="shared" si="8"/>
        <v>2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24701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850000</v>
      </c>
      <c r="O150" s="37"/>
      <c r="P150" s="8" t="str">
        <f t="shared" si="6"/>
        <v>E00624701400000000000</v>
      </c>
      <c r="R150" s="8" t="str">
        <f t="shared" si="7"/>
        <v>2</v>
      </c>
      <c r="S150" s="8" t="str">
        <f t="shared" si="8"/>
        <v>2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24801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270000</v>
      </c>
      <c r="O151" s="37"/>
      <c r="P151" s="8" t="str">
        <f t="shared" si="6"/>
        <v>E00624801400000000000</v>
      </c>
      <c r="R151" s="8" t="str">
        <f t="shared" si="7"/>
        <v>2</v>
      </c>
      <c r="S151" s="8" t="str">
        <f t="shared" si="8"/>
        <v>2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24901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310000</v>
      </c>
      <c r="O152" s="37"/>
      <c r="P152" s="8" t="str">
        <f t="shared" si="6"/>
        <v>E00624901400000000000</v>
      </c>
      <c r="R152" s="8" t="str">
        <f t="shared" si="7"/>
        <v>2</v>
      </c>
      <c r="S152" s="8" t="str">
        <f t="shared" si="8"/>
        <v>2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25101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325000</v>
      </c>
      <c r="O153" s="37"/>
      <c r="P153" s="8" t="str">
        <f t="shared" si="6"/>
        <v>E00625101400000000000</v>
      </c>
      <c r="R153" s="8" t="str">
        <f t="shared" si="7"/>
        <v>2</v>
      </c>
      <c r="S153" s="8" t="str">
        <f t="shared" si="8"/>
        <v>2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25201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0</v>
      </c>
      <c r="O154" s="37"/>
      <c r="P154" s="8" t="str">
        <f t="shared" si="6"/>
        <v>E00625201400000000000</v>
      </c>
      <c r="R154" s="8" t="str">
        <f t="shared" si="7"/>
        <v>2</v>
      </c>
      <c r="S154" s="8" t="str">
        <f t="shared" si="8"/>
        <v>2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5861</v>
      </c>
      <c r="O155" s="37"/>
      <c r="P155" s="8" t="str">
        <f t="shared" si="6"/>
        <v>E00625301400000000000</v>
      </c>
      <c r="R155" s="8" t="str">
        <f t="shared" si="7"/>
        <v>2</v>
      </c>
      <c r="S155" s="8" t="str">
        <f t="shared" si="8"/>
        <v>2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25401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202903</v>
      </c>
      <c r="O156" s="37"/>
      <c r="P156" s="8" t="str">
        <f t="shared" si="6"/>
        <v>E00625401400000000000</v>
      </c>
      <c r="R156" s="8" t="str">
        <f t="shared" si="7"/>
        <v>2</v>
      </c>
      <c r="S156" s="8" t="str">
        <f t="shared" si="8"/>
        <v>2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25501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2995000</v>
      </c>
      <c r="O157" s="37"/>
      <c r="P157" s="8" t="str">
        <f t="shared" si="6"/>
        <v>E00625501400000000000</v>
      </c>
      <c r="R157" s="8" t="str">
        <f t="shared" si="7"/>
        <v>2</v>
      </c>
      <c r="S157" s="8" t="str">
        <f t="shared" si="8"/>
        <v>2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25901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2445000</v>
      </c>
      <c r="O158" s="37"/>
      <c r="P158" s="8" t="str">
        <f t="shared" si="6"/>
        <v>E00625901400000000000</v>
      </c>
      <c r="R158" s="8" t="str">
        <f t="shared" si="7"/>
        <v>2</v>
      </c>
      <c r="S158" s="8" t="str">
        <f t="shared" si="8"/>
        <v>2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26102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1000000</v>
      </c>
      <c r="O159" s="37"/>
      <c r="P159" s="8" t="str">
        <f t="shared" si="6"/>
        <v>E00626102400000000000</v>
      </c>
      <c r="R159" s="8" t="str">
        <f t="shared" si="7"/>
        <v>2</v>
      </c>
      <c r="S159" s="8" t="str">
        <f t="shared" si="8"/>
        <v>2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440000</v>
      </c>
      <c r="O160" s="37"/>
      <c r="P160" s="8" t="str">
        <f t="shared" si="6"/>
        <v>E00626105400000000000</v>
      </c>
      <c r="R160" s="8" t="str">
        <f t="shared" si="7"/>
        <v>2</v>
      </c>
      <c r="S160" s="8" t="str">
        <f t="shared" si="8"/>
        <v>2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27101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</v>
      </c>
      <c r="O161" s="37"/>
      <c r="P161" s="8" t="str">
        <f t="shared" si="6"/>
        <v>E00627101400000000000</v>
      </c>
      <c r="R161" s="8" t="str">
        <f t="shared" si="7"/>
        <v>2</v>
      </c>
      <c r="S161" s="8" t="str">
        <f t="shared" si="8"/>
        <v>2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27201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530000</v>
      </c>
      <c r="O162" s="37"/>
      <c r="P162" s="8" t="str">
        <f t="shared" si="6"/>
        <v>E00627201400000000000</v>
      </c>
      <c r="R162" s="8" t="str">
        <f t="shared" si="7"/>
        <v>2</v>
      </c>
      <c r="S162" s="8" t="str">
        <f t="shared" si="8"/>
        <v>2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27301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20000</v>
      </c>
      <c r="O163" s="37"/>
      <c r="P163" s="8" t="str">
        <f t="shared" si="6"/>
        <v>E00627301400000000000</v>
      </c>
      <c r="R163" s="8" t="str">
        <f t="shared" si="7"/>
        <v>2</v>
      </c>
      <c r="S163" s="8" t="str">
        <f t="shared" si="8"/>
        <v>2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0</v>
      </c>
      <c r="O164" s="37"/>
      <c r="P164" s="8" t="str">
        <f t="shared" si="6"/>
        <v>E00627501400000000000</v>
      </c>
      <c r="R164" s="8" t="str">
        <f t="shared" si="7"/>
        <v>2</v>
      </c>
      <c r="S164" s="8" t="str">
        <f t="shared" si="8"/>
        <v>2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782000</v>
      </c>
      <c r="O165" s="37"/>
      <c r="P165" s="8" t="str">
        <f t="shared" si="6"/>
        <v>E00629101400000000000</v>
      </c>
      <c r="R165" s="8" t="str">
        <f t="shared" si="7"/>
        <v>2</v>
      </c>
      <c r="S165" s="8" t="str">
        <f t="shared" si="8"/>
        <v>2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80000</v>
      </c>
      <c r="O166" s="37"/>
      <c r="P166" s="8" t="str">
        <f t="shared" si="6"/>
        <v>E00629201400000000000</v>
      </c>
      <c r="R166" s="8" t="str">
        <f t="shared" si="7"/>
        <v>2</v>
      </c>
      <c r="S166" s="8" t="str">
        <f t="shared" si="8"/>
        <v>2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29301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15000</v>
      </c>
      <c r="O167" s="37"/>
      <c r="P167" s="8" t="str">
        <f t="shared" si="6"/>
        <v>E00629301400000000000</v>
      </c>
      <c r="R167" s="8" t="str">
        <f t="shared" si="7"/>
        <v>2</v>
      </c>
      <c r="S167" s="8" t="str">
        <f t="shared" si="8"/>
        <v>2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29401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1100000</v>
      </c>
      <c r="O168" s="37"/>
      <c r="P168" s="8" t="str">
        <f t="shared" si="6"/>
        <v>E00629401400000000000</v>
      </c>
      <c r="R168" s="8" t="str">
        <f t="shared" si="7"/>
        <v>2</v>
      </c>
      <c r="S168" s="8" t="str">
        <f t="shared" si="8"/>
        <v>2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29501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750000</v>
      </c>
      <c r="O169" s="37"/>
      <c r="P169" s="8" t="str">
        <f t="shared" si="6"/>
        <v>E00629501400000000000</v>
      </c>
      <c r="R169" s="8" t="str">
        <f t="shared" si="7"/>
        <v>2</v>
      </c>
      <c r="S169" s="8" t="str">
        <f t="shared" si="8"/>
        <v>2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29601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50000</v>
      </c>
      <c r="O170" s="37"/>
      <c r="P170" s="8" t="str">
        <f t="shared" si="6"/>
        <v>E00629601400000000000</v>
      </c>
      <c r="R170" s="8" t="str">
        <f t="shared" si="7"/>
        <v>2</v>
      </c>
      <c r="S170" s="8" t="str">
        <f t="shared" si="8"/>
        <v>2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29801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1200000</v>
      </c>
      <c r="O171" s="37"/>
      <c r="P171" s="8" t="str">
        <f t="shared" si="6"/>
        <v>E00629801400000000000</v>
      </c>
      <c r="R171" s="8" t="str">
        <f t="shared" si="7"/>
        <v>2</v>
      </c>
      <c r="S171" s="8" t="str">
        <f t="shared" si="8"/>
        <v>2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29901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150000</v>
      </c>
      <c r="O172" s="37"/>
      <c r="P172" s="8" t="str">
        <f t="shared" ref="P172:P227" si="9">+CONCATENATE(H172,I172,K172,M172)</f>
        <v>E00629901400000000000</v>
      </c>
      <c r="R172" s="8" t="str">
        <f t="shared" ref="R172:R227" si="10">+MID(I172,1,1)</f>
        <v>2</v>
      </c>
      <c r="S172" s="8" t="str">
        <f t="shared" ref="S172:S227" si="11">+IF(G172="008",R172,"")</f>
        <v>2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31101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8936804</v>
      </c>
      <c r="O173" s="37"/>
      <c r="P173" s="8" t="str">
        <f t="shared" si="9"/>
        <v>E00631101400000000000</v>
      </c>
      <c r="R173" s="8" t="str">
        <f t="shared" si="10"/>
        <v>3</v>
      </c>
      <c r="S173" s="8" t="str">
        <f t="shared" si="11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31201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1046097</v>
      </c>
      <c r="O174" s="37"/>
      <c r="P174" s="8" t="str">
        <f t="shared" si="9"/>
        <v>E00631201400000000000</v>
      </c>
      <c r="R174" s="8" t="str">
        <f t="shared" si="10"/>
        <v>3</v>
      </c>
      <c r="S174" s="8" t="str">
        <f t="shared" si="11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31301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1500000</v>
      </c>
      <c r="O175" s="37"/>
      <c r="P175" s="8" t="str">
        <f t="shared" si="9"/>
        <v>E00631301400000000000</v>
      </c>
      <c r="R175" s="8" t="str">
        <f t="shared" si="10"/>
        <v>3</v>
      </c>
      <c r="S175" s="8" t="str">
        <f t="shared" si="11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31401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72000</v>
      </c>
      <c r="O176" s="37"/>
      <c r="P176" s="8" t="str">
        <f t="shared" si="9"/>
        <v>E00631401400000000000</v>
      </c>
      <c r="R176" s="8" t="str">
        <f t="shared" si="10"/>
        <v>3</v>
      </c>
      <c r="S176" s="8" t="str">
        <f t="shared" si="11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31501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0</v>
      </c>
      <c r="O177" s="37"/>
      <c r="P177" s="8" t="str">
        <f t="shared" si="9"/>
        <v>E00631501400000000000</v>
      </c>
      <c r="R177" s="8" t="str">
        <f t="shared" si="10"/>
        <v>3</v>
      </c>
      <c r="S177" s="8" t="str">
        <f t="shared" si="11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31603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27516</v>
      </c>
      <c r="O178" s="37"/>
      <c r="P178" s="8" t="str">
        <f t="shared" si="9"/>
        <v>E00631603400000000000</v>
      </c>
      <c r="R178" s="8" t="str">
        <f t="shared" si="10"/>
        <v>3</v>
      </c>
      <c r="S178" s="8" t="str">
        <f t="shared" si="11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31701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10000</v>
      </c>
      <c r="O179" s="37"/>
      <c r="P179" s="8" t="str">
        <f t="shared" si="9"/>
        <v>E00631701400000000000</v>
      </c>
      <c r="R179" s="8" t="str">
        <f t="shared" si="10"/>
        <v>3</v>
      </c>
      <c r="S179" s="8" t="str">
        <f t="shared" si="11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31801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160000</v>
      </c>
      <c r="O180" s="37"/>
      <c r="P180" s="8" t="str">
        <f t="shared" si="9"/>
        <v>E00631801400000000000</v>
      </c>
      <c r="R180" s="8" t="str">
        <f t="shared" si="10"/>
        <v>3</v>
      </c>
      <c r="S180" s="8" t="str">
        <f t="shared" si="11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31902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15000</v>
      </c>
      <c r="O181" s="37"/>
      <c r="P181" s="8" t="str">
        <f t="shared" si="9"/>
        <v>E00631902400000000000</v>
      </c>
      <c r="R181" s="8" t="str">
        <f t="shared" si="10"/>
        <v>3</v>
      </c>
      <c r="S181" s="8" t="str">
        <f t="shared" si="11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32301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1116497</v>
      </c>
      <c r="O182" s="37"/>
      <c r="P182" s="8" t="str">
        <f t="shared" si="9"/>
        <v>E00632301400000000000</v>
      </c>
      <c r="R182" s="8" t="str">
        <f t="shared" si="10"/>
        <v>3</v>
      </c>
      <c r="S182" s="8" t="str">
        <f t="shared" si="11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32302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0</v>
      </c>
      <c r="O183" s="37"/>
      <c r="P183" s="8" t="str">
        <f t="shared" si="9"/>
        <v>E00632302400000000000</v>
      </c>
      <c r="R183" s="8" t="str">
        <f t="shared" si="10"/>
        <v>3</v>
      </c>
      <c r="S183" s="8" t="str">
        <f t="shared" si="11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32502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117872</v>
      </c>
      <c r="O184" s="37"/>
      <c r="P184" s="8" t="str">
        <f t="shared" si="9"/>
        <v>E00632502400000000000</v>
      </c>
      <c r="R184" s="8" t="str">
        <f t="shared" si="10"/>
        <v>3</v>
      </c>
      <c r="S184" s="8" t="str">
        <f t="shared" si="11"/>
        <v>3</v>
      </c>
    </row>
    <row r="185" spans="1:19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32503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3100000</v>
      </c>
      <c r="O185" s="37"/>
      <c r="P185" s="8" t="str">
        <f t="shared" si="9"/>
        <v>E00632503400000000000</v>
      </c>
      <c r="R185" s="8" t="str">
        <f t="shared" si="10"/>
        <v>3</v>
      </c>
      <c r="S185" s="8" t="str">
        <f t="shared" si="11"/>
        <v>3</v>
      </c>
    </row>
    <row r="186" spans="1:19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32701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1574874</v>
      </c>
      <c r="O186" s="37"/>
      <c r="P186" s="8" t="str">
        <f t="shared" si="9"/>
        <v>E00632701400000000000</v>
      </c>
      <c r="R186" s="8" t="str">
        <f t="shared" si="10"/>
        <v>3</v>
      </c>
      <c r="S186" s="8" t="str">
        <f t="shared" si="11"/>
        <v>3</v>
      </c>
    </row>
    <row r="187" spans="1:19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33104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13030234</v>
      </c>
      <c r="O187" s="37"/>
      <c r="P187" s="8" t="str">
        <f t="shared" si="9"/>
        <v>E00633104400000000000</v>
      </c>
      <c r="R187" s="8" t="str">
        <f t="shared" si="10"/>
        <v>3</v>
      </c>
      <c r="S187" s="8" t="str">
        <f t="shared" si="11"/>
        <v>3</v>
      </c>
    </row>
    <row r="188" spans="1:19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33301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1600000</v>
      </c>
      <c r="O188" s="37"/>
      <c r="P188" s="8" t="str">
        <f t="shared" si="9"/>
        <v>E00633301400000000000</v>
      </c>
      <c r="R188" s="8" t="str">
        <f t="shared" si="10"/>
        <v>3</v>
      </c>
      <c r="S188" s="8" t="str">
        <f t="shared" si="11"/>
        <v>3</v>
      </c>
    </row>
    <row r="189" spans="1:19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33303</v>
      </c>
      <c r="J189" s="2" t="s">
        <v>402</v>
      </c>
      <c r="K189" s="2">
        <v>4</v>
      </c>
      <c r="L189" s="2">
        <v>22</v>
      </c>
      <c r="M189" s="2" t="s">
        <v>400</v>
      </c>
      <c r="N189" s="38">
        <v>200000</v>
      </c>
      <c r="O189" s="37"/>
      <c r="P189" s="8" t="str">
        <f t="shared" si="9"/>
        <v>E00633303400000000000</v>
      </c>
      <c r="R189" s="8" t="str">
        <f t="shared" si="10"/>
        <v>3</v>
      </c>
      <c r="S189" s="8" t="str">
        <f t="shared" si="11"/>
        <v>3</v>
      </c>
    </row>
    <row r="190" spans="1:19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33401</v>
      </c>
      <c r="J190" s="2" t="s">
        <v>402</v>
      </c>
      <c r="K190" s="2">
        <v>4</v>
      </c>
      <c r="L190" s="2">
        <v>22</v>
      </c>
      <c r="M190" s="2" t="s">
        <v>400</v>
      </c>
      <c r="N190" s="38">
        <v>500000</v>
      </c>
      <c r="O190" s="37"/>
      <c r="P190" s="8" t="str">
        <f t="shared" si="9"/>
        <v>E00633401400000000000</v>
      </c>
      <c r="R190" s="8" t="str">
        <f t="shared" si="10"/>
        <v>3</v>
      </c>
      <c r="S190" s="8" t="str">
        <f t="shared" si="11"/>
        <v>3</v>
      </c>
    </row>
    <row r="191" spans="1:19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33501</v>
      </c>
      <c r="J191" s="2" t="s">
        <v>402</v>
      </c>
      <c r="K191" s="2">
        <v>4</v>
      </c>
      <c r="L191" s="2">
        <v>22</v>
      </c>
      <c r="M191" s="2" t="s">
        <v>400</v>
      </c>
      <c r="N191" s="38">
        <v>0</v>
      </c>
      <c r="O191" s="37"/>
      <c r="P191" s="8" t="str">
        <f t="shared" si="9"/>
        <v>E00633501400000000000</v>
      </c>
      <c r="R191" s="8" t="str">
        <f t="shared" si="10"/>
        <v>3</v>
      </c>
      <c r="S191" s="8" t="str">
        <f t="shared" si="11"/>
        <v>3</v>
      </c>
    </row>
    <row r="192" spans="1:19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33601</v>
      </c>
      <c r="J192" s="2" t="s">
        <v>402</v>
      </c>
      <c r="K192" s="2">
        <v>4</v>
      </c>
      <c r="L192" s="2">
        <v>22</v>
      </c>
      <c r="M192" s="2" t="s">
        <v>400</v>
      </c>
      <c r="N192" s="38">
        <v>50000</v>
      </c>
      <c r="O192" s="37"/>
      <c r="P192" s="8" t="str">
        <f t="shared" si="9"/>
        <v>E00633601400000000000</v>
      </c>
      <c r="R192" s="8" t="str">
        <f t="shared" si="10"/>
        <v>3</v>
      </c>
      <c r="S192" s="8" t="str">
        <f t="shared" si="11"/>
        <v>3</v>
      </c>
    </row>
    <row r="193" spans="1:19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33602</v>
      </c>
      <c r="J193" s="2" t="s">
        <v>402</v>
      </c>
      <c r="K193" s="2">
        <v>4</v>
      </c>
      <c r="L193" s="2">
        <v>22</v>
      </c>
      <c r="M193" s="2" t="s">
        <v>400</v>
      </c>
      <c r="N193" s="38">
        <v>540485</v>
      </c>
      <c r="O193" s="37"/>
      <c r="P193" s="8" t="str">
        <f t="shared" si="9"/>
        <v>E00633602400000000000</v>
      </c>
      <c r="R193" s="8" t="str">
        <f t="shared" si="10"/>
        <v>3</v>
      </c>
      <c r="S193" s="8" t="str">
        <f t="shared" si="11"/>
        <v>3</v>
      </c>
    </row>
    <row r="194" spans="1:19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33604</v>
      </c>
      <c r="J194" s="2" t="s">
        <v>402</v>
      </c>
      <c r="K194" s="2">
        <v>4</v>
      </c>
      <c r="L194" s="2">
        <v>22</v>
      </c>
      <c r="M194" s="2" t="s">
        <v>400</v>
      </c>
      <c r="N194" s="38">
        <v>10000</v>
      </c>
      <c r="O194" s="37"/>
      <c r="P194" s="8" t="str">
        <f t="shared" si="9"/>
        <v>E00633604400000000000</v>
      </c>
      <c r="R194" s="8" t="str">
        <f t="shared" si="10"/>
        <v>3</v>
      </c>
      <c r="S194" s="8" t="str">
        <f t="shared" si="11"/>
        <v>3</v>
      </c>
    </row>
    <row r="195" spans="1:19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33605</v>
      </c>
      <c r="J195" s="2" t="s">
        <v>402</v>
      </c>
      <c r="K195" s="2">
        <v>4</v>
      </c>
      <c r="L195" s="2">
        <v>22</v>
      </c>
      <c r="M195" s="2" t="s">
        <v>400</v>
      </c>
      <c r="N195" s="38">
        <v>120000</v>
      </c>
      <c r="O195" s="37"/>
      <c r="P195" s="8" t="str">
        <f t="shared" si="9"/>
        <v>E00633605400000000000</v>
      </c>
      <c r="R195" s="8" t="str">
        <f t="shared" si="10"/>
        <v>3</v>
      </c>
      <c r="S195" s="8" t="str">
        <f t="shared" si="11"/>
        <v>3</v>
      </c>
    </row>
    <row r="196" spans="1:19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33801</v>
      </c>
      <c r="J196" s="2" t="s">
        <v>402</v>
      </c>
      <c r="K196" s="2">
        <v>4</v>
      </c>
      <c r="L196" s="2">
        <v>22</v>
      </c>
      <c r="M196" s="2" t="s">
        <v>400</v>
      </c>
      <c r="N196" s="38">
        <v>998013</v>
      </c>
      <c r="O196" s="37"/>
      <c r="P196" s="8" t="str">
        <f t="shared" si="9"/>
        <v>E00633801400000000000</v>
      </c>
      <c r="R196" s="8" t="str">
        <f t="shared" si="10"/>
        <v>3</v>
      </c>
      <c r="S196" s="8" t="str">
        <f t="shared" si="11"/>
        <v>3</v>
      </c>
    </row>
    <row r="197" spans="1:19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33901</v>
      </c>
      <c r="J197" s="2" t="s">
        <v>402</v>
      </c>
      <c r="K197" s="2">
        <v>4</v>
      </c>
      <c r="L197" s="2">
        <v>22</v>
      </c>
      <c r="M197" s="2" t="s">
        <v>400</v>
      </c>
      <c r="N197" s="38">
        <v>0</v>
      </c>
      <c r="O197" s="37"/>
      <c r="P197" s="8" t="str">
        <f t="shared" si="9"/>
        <v>E00633901400000000000</v>
      </c>
      <c r="R197" s="8" t="str">
        <f t="shared" si="10"/>
        <v>3</v>
      </c>
      <c r="S197" s="8" t="str">
        <f t="shared" si="11"/>
        <v>3</v>
      </c>
    </row>
    <row r="198" spans="1:19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33903</v>
      </c>
      <c r="J198" s="2" t="s">
        <v>402</v>
      </c>
      <c r="K198" s="2">
        <v>4</v>
      </c>
      <c r="L198" s="2">
        <v>22</v>
      </c>
      <c r="M198" s="2" t="s">
        <v>400</v>
      </c>
      <c r="N198" s="38">
        <v>10000</v>
      </c>
      <c r="O198" s="37"/>
      <c r="P198" s="8" t="str">
        <f t="shared" si="9"/>
        <v>E00633903400000000000</v>
      </c>
      <c r="R198" s="8" t="str">
        <f t="shared" si="10"/>
        <v>3</v>
      </c>
      <c r="S198" s="8" t="str">
        <f t="shared" si="11"/>
        <v>3</v>
      </c>
    </row>
    <row r="199" spans="1:19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34501</v>
      </c>
      <c r="J199" s="2" t="s">
        <v>402</v>
      </c>
      <c r="K199" s="2">
        <v>4</v>
      </c>
      <c r="L199" s="2">
        <v>22</v>
      </c>
      <c r="M199" s="2" t="s">
        <v>400</v>
      </c>
      <c r="N199" s="38">
        <v>800000</v>
      </c>
      <c r="O199" s="37"/>
      <c r="P199" s="8" t="str">
        <f t="shared" si="9"/>
        <v>E00634501400000000000</v>
      </c>
      <c r="R199" s="8" t="str">
        <f t="shared" si="10"/>
        <v>3</v>
      </c>
      <c r="S199" s="8" t="str">
        <f t="shared" si="11"/>
        <v>3</v>
      </c>
    </row>
    <row r="200" spans="1:19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34601</v>
      </c>
      <c r="J200" s="2" t="s">
        <v>402</v>
      </c>
      <c r="K200" s="2">
        <v>4</v>
      </c>
      <c r="L200" s="2">
        <v>22</v>
      </c>
      <c r="M200" s="2" t="s">
        <v>400</v>
      </c>
      <c r="N200" s="38">
        <v>200000</v>
      </c>
      <c r="O200" s="37"/>
      <c r="P200" s="8" t="str">
        <f t="shared" si="9"/>
        <v>E00634601400000000000</v>
      </c>
      <c r="R200" s="8" t="str">
        <f t="shared" si="10"/>
        <v>3</v>
      </c>
      <c r="S200" s="8" t="str">
        <f t="shared" si="11"/>
        <v>3</v>
      </c>
    </row>
    <row r="201" spans="1:19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34701</v>
      </c>
      <c r="J201" s="2" t="s">
        <v>402</v>
      </c>
      <c r="K201" s="2">
        <v>4</v>
      </c>
      <c r="L201" s="2">
        <v>22</v>
      </c>
      <c r="M201" s="2" t="s">
        <v>400</v>
      </c>
      <c r="N201" s="38">
        <v>700000</v>
      </c>
      <c r="O201" s="37"/>
      <c r="P201" s="8" t="str">
        <f t="shared" si="9"/>
        <v>E00634701400000000000</v>
      </c>
      <c r="R201" s="8" t="str">
        <f t="shared" si="10"/>
        <v>3</v>
      </c>
      <c r="S201" s="8" t="str">
        <f t="shared" si="11"/>
        <v>3</v>
      </c>
    </row>
    <row r="202" spans="1:19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35101</v>
      </c>
      <c r="J202" s="2" t="s">
        <v>402</v>
      </c>
      <c r="K202" s="2">
        <v>4</v>
      </c>
      <c r="L202" s="2">
        <v>22</v>
      </c>
      <c r="M202" s="2" t="s">
        <v>400</v>
      </c>
      <c r="N202" s="38">
        <v>0</v>
      </c>
      <c r="O202" s="37"/>
      <c r="P202" s="8" t="str">
        <f t="shared" si="9"/>
        <v>E00635101400000000000</v>
      </c>
      <c r="R202" s="8" t="str">
        <f t="shared" si="10"/>
        <v>3</v>
      </c>
      <c r="S202" s="8" t="str">
        <f t="shared" si="11"/>
        <v>3</v>
      </c>
    </row>
    <row r="203" spans="1:19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35102</v>
      </c>
      <c r="J203" s="2" t="s">
        <v>402</v>
      </c>
      <c r="K203" s="2">
        <v>4</v>
      </c>
      <c r="L203" s="2">
        <v>22</v>
      </c>
      <c r="M203" s="2" t="s">
        <v>400</v>
      </c>
      <c r="N203" s="38">
        <v>2201943</v>
      </c>
      <c r="O203" s="37"/>
      <c r="P203" s="8" t="str">
        <f t="shared" si="9"/>
        <v>E00635102400000000000</v>
      </c>
      <c r="R203" s="8" t="str">
        <f t="shared" si="10"/>
        <v>3</v>
      </c>
      <c r="S203" s="8" t="str">
        <f t="shared" si="11"/>
        <v>3</v>
      </c>
    </row>
    <row r="204" spans="1:19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35201</v>
      </c>
      <c r="J204" s="2" t="s">
        <v>402</v>
      </c>
      <c r="K204" s="2">
        <v>4</v>
      </c>
      <c r="L204" s="2">
        <v>22</v>
      </c>
      <c r="M204" s="2" t="s">
        <v>400</v>
      </c>
      <c r="N204" s="38">
        <v>0</v>
      </c>
      <c r="O204" s="37"/>
      <c r="P204" s="8" t="str">
        <f t="shared" si="9"/>
        <v>E00635201400000000000</v>
      </c>
      <c r="R204" s="8" t="str">
        <f t="shared" si="10"/>
        <v>3</v>
      </c>
      <c r="S204" s="8" t="str">
        <f t="shared" si="11"/>
        <v>3</v>
      </c>
    </row>
    <row r="205" spans="1:19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35301</v>
      </c>
      <c r="J205" s="2" t="s">
        <v>402</v>
      </c>
      <c r="K205" s="2">
        <v>4</v>
      </c>
      <c r="L205" s="2">
        <v>22</v>
      </c>
      <c r="M205" s="2" t="s">
        <v>400</v>
      </c>
      <c r="N205" s="38">
        <v>1900000</v>
      </c>
      <c r="O205" s="37"/>
      <c r="P205" s="8" t="str">
        <f t="shared" si="9"/>
        <v>E00635301400000000000</v>
      </c>
      <c r="R205" s="8" t="str">
        <f t="shared" si="10"/>
        <v>3</v>
      </c>
      <c r="S205" s="8" t="str">
        <f t="shared" si="11"/>
        <v>3</v>
      </c>
    </row>
    <row r="206" spans="1:19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35401</v>
      </c>
      <c r="J206" s="2" t="s">
        <v>402</v>
      </c>
      <c r="K206" s="2">
        <v>4</v>
      </c>
      <c r="L206" s="2">
        <v>22</v>
      </c>
      <c r="M206" s="2" t="s">
        <v>400</v>
      </c>
      <c r="N206" s="38">
        <v>3100000</v>
      </c>
      <c r="O206" s="37"/>
      <c r="P206" s="8" t="str">
        <f t="shared" si="9"/>
        <v>E00635401400000000000</v>
      </c>
      <c r="R206" s="8" t="str">
        <f t="shared" si="10"/>
        <v>3</v>
      </c>
      <c r="S206" s="8" t="str">
        <f t="shared" si="11"/>
        <v>3</v>
      </c>
    </row>
    <row r="207" spans="1:19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35501</v>
      </c>
      <c r="J207" s="2" t="s">
        <v>402</v>
      </c>
      <c r="K207" s="2">
        <v>4</v>
      </c>
      <c r="L207" s="2">
        <v>22</v>
      </c>
      <c r="M207" s="2" t="s">
        <v>400</v>
      </c>
      <c r="N207" s="38">
        <v>325000</v>
      </c>
      <c r="O207" s="37"/>
      <c r="P207" s="8" t="str">
        <f t="shared" si="9"/>
        <v>E00635501400000000000</v>
      </c>
      <c r="R207" s="8" t="str">
        <f t="shared" si="10"/>
        <v>3</v>
      </c>
      <c r="S207" s="8" t="str">
        <f t="shared" si="11"/>
        <v>3</v>
      </c>
    </row>
    <row r="208" spans="1:19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35701</v>
      </c>
      <c r="J208" s="2" t="s">
        <v>402</v>
      </c>
      <c r="K208" s="2">
        <v>4</v>
      </c>
      <c r="L208" s="2">
        <v>22</v>
      </c>
      <c r="M208" s="2" t="s">
        <v>400</v>
      </c>
      <c r="N208" s="38">
        <v>11699436</v>
      </c>
      <c r="O208" s="37"/>
      <c r="P208" s="8" t="str">
        <f t="shared" si="9"/>
        <v>E00635701400000000000</v>
      </c>
      <c r="R208" s="8" t="str">
        <f t="shared" si="10"/>
        <v>3</v>
      </c>
      <c r="S208" s="8" t="str">
        <f t="shared" si="11"/>
        <v>3</v>
      </c>
    </row>
    <row r="209" spans="1:19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35801</v>
      </c>
      <c r="J209" s="2" t="s">
        <v>402</v>
      </c>
      <c r="K209" s="2">
        <v>4</v>
      </c>
      <c r="L209" s="2">
        <v>22</v>
      </c>
      <c r="M209" s="2" t="s">
        <v>400</v>
      </c>
      <c r="N209" s="38">
        <v>1294803</v>
      </c>
      <c r="O209" s="37"/>
      <c r="P209" s="8" t="str">
        <f t="shared" si="9"/>
        <v>E00635801400000000000</v>
      </c>
      <c r="R209" s="8" t="str">
        <f t="shared" si="10"/>
        <v>3</v>
      </c>
      <c r="S209" s="8" t="str">
        <f t="shared" si="11"/>
        <v>3</v>
      </c>
    </row>
    <row r="210" spans="1:19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35901</v>
      </c>
      <c r="J210" s="2" t="s">
        <v>402</v>
      </c>
      <c r="K210" s="2">
        <v>4</v>
      </c>
      <c r="L210" s="2">
        <v>22</v>
      </c>
      <c r="M210" s="2" t="s">
        <v>400</v>
      </c>
      <c r="N210" s="38">
        <v>1160575</v>
      </c>
      <c r="O210" s="37"/>
      <c r="P210" s="8" t="str">
        <f t="shared" si="9"/>
        <v>E00635901400000000000</v>
      </c>
      <c r="R210" s="8" t="str">
        <f t="shared" si="10"/>
        <v>3</v>
      </c>
      <c r="S210" s="8" t="str">
        <f t="shared" si="11"/>
        <v>3</v>
      </c>
    </row>
    <row r="211" spans="1:19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37101</v>
      </c>
      <c r="J211" s="2" t="s">
        <v>402</v>
      </c>
      <c r="K211" s="2">
        <v>4</v>
      </c>
      <c r="L211" s="2">
        <v>22</v>
      </c>
      <c r="M211" s="2" t="s">
        <v>400</v>
      </c>
      <c r="N211" s="38">
        <v>230000</v>
      </c>
      <c r="O211" s="37"/>
      <c r="P211" s="8" t="str">
        <f t="shared" si="9"/>
        <v>E00637101400000000000</v>
      </c>
      <c r="R211" s="8" t="str">
        <f t="shared" si="10"/>
        <v>3</v>
      </c>
      <c r="S211" s="8" t="str">
        <f t="shared" si="11"/>
        <v>3</v>
      </c>
    </row>
    <row r="212" spans="1:19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>
        <v>37104</v>
      </c>
      <c r="J212" s="2" t="s">
        <v>402</v>
      </c>
      <c r="K212" s="2">
        <v>4</v>
      </c>
      <c r="L212" s="2">
        <v>22</v>
      </c>
      <c r="M212" s="2" t="s">
        <v>400</v>
      </c>
      <c r="N212" s="38">
        <v>50000</v>
      </c>
      <c r="O212" s="37"/>
      <c r="P212" s="8" t="str">
        <f t="shared" si="9"/>
        <v>E00637104400000000000</v>
      </c>
      <c r="R212" s="8" t="str">
        <f t="shared" si="10"/>
        <v>3</v>
      </c>
      <c r="S212" s="8" t="str">
        <f t="shared" si="11"/>
        <v>3</v>
      </c>
    </row>
    <row r="213" spans="1:19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>
        <v>37106</v>
      </c>
      <c r="J213" s="2" t="s">
        <v>402</v>
      </c>
      <c r="K213" s="2">
        <v>4</v>
      </c>
      <c r="L213" s="2">
        <v>22</v>
      </c>
      <c r="M213" s="2" t="s">
        <v>400</v>
      </c>
      <c r="N213" s="38">
        <v>700000</v>
      </c>
      <c r="O213" s="37"/>
      <c r="P213" s="8" t="str">
        <f t="shared" si="9"/>
        <v>E00637106400000000000</v>
      </c>
      <c r="R213" s="8" t="str">
        <f t="shared" si="10"/>
        <v>3</v>
      </c>
      <c r="S213" s="8" t="str">
        <f t="shared" si="11"/>
        <v>3</v>
      </c>
    </row>
    <row r="214" spans="1:19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>
        <v>37201</v>
      </c>
      <c r="J214" s="2" t="s">
        <v>402</v>
      </c>
      <c r="K214" s="2">
        <v>4</v>
      </c>
      <c r="L214" s="2">
        <v>22</v>
      </c>
      <c r="M214" s="2" t="s">
        <v>400</v>
      </c>
      <c r="N214" s="38">
        <v>245000</v>
      </c>
      <c r="O214" s="37"/>
      <c r="P214" s="8" t="str">
        <f t="shared" si="9"/>
        <v>E00637201400000000000</v>
      </c>
      <c r="R214" s="8" t="str">
        <f t="shared" si="10"/>
        <v>3</v>
      </c>
      <c r="S214" s="8" t="str">
        <f t="shared" si="11"/>
        <v>3</v>
      </c>
    </row>
    <row r="215" spans="1:19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>
        <v>37204</v>
      </c>
      <c r="J215" s="2" t="s">
        <v>402</v>
      </c>
      <c r="K215" s="2">
        <v>4</v>
      </c>
      <c r="L215" s="2">
        <v>22</v>
      </c>
      <c r="M215" s="2" t="s">
        <v>400</v>
      </c>
      <c r="N215" s="38">
        <v>358702</v>
      </c>
      <c r="O215" s="37"/>
      <c r="P215" s="8" t="str">
        <f t="shared" si="9"/>
        <v>E00637204400000000000</v>
      </c>
      <c r="R215" s="8" t="str">
        <f t="shared" si="10"/>
        <v>3</v>
      </c>
      <c r="S215" s="8" t="str">
        <f t="shared" si="11"/>
        <v>3</v>
      </c>
    </row>
    <row r="216" spans="1:19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>
        <v>37206</v>
      </c>
      <c r="J216" s="2" t="s">
        <v>402</v>
      </c>
      <c r="K216" s="2">
        <v>4</v>
      </c>
      <c r="L216" s="2">
        <v>22</v>
      </c>
      <c r="M216" s="2" t="s">
        <v>400</v>
      </c>
      <c r="N216" s="38">
        <v>170000</v>
      </c>
      <c r="O216" s="37"/>
      <c r="P216" s="8" t="str">
        <f t="shared" si="9"/>
        <v>E00637206400000000000</v>
      </c>
      <c r="R216" s="8" t="str">
        <f t="shared" si="10"/>
        <v>3</v>
      </c>
      <c r="S216" s="8" t="str">
        <f t="shared" si="11"/>
        <v>3</v>
      </c>
    </row>
    <row r="217" spans="1:19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>
        <v>37501</v>
      </c>
      <c r="J217" s="2" t="s">
        <v>402</v>
      </c>
      <c r="K217" s="2">
        <v>4</v>
      </c>
      <c r="L217" s="2">
        <v>22</v>
      </c>
      <c r="M217" s="2" t="s">
        <v>400</v>
      </c>
      <c r="N217" s="38">
        <v>1050000</v>
      </c>
      <c r="O217" s="37"/>
      <c r="P217" s="8" t="str">
        <f t="shared" si="9"/>
        <v>E00637501400000000000</v>
      </c>
      <c r="R217" s="8" t="str">
        <f t="shared" si="10"/>
        <v>3</v>
      </c>
      <c r="S217" s="8" t="str">
        <f t="shared" si="11"/>
        <v>3</v>
      </c>
    </row>
    <row r="218" spans="1:19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>
        <v>37504</v>
      </c>
      <c r="J218" s="2" t="s">
        <v>402</v>
      </c>
      <c r="K218" s="2">
        <v>4</v>
      </c>
      <c r="L218" s="2">
        <v>22</v>
      </c>
      <c r="M218" s="2" t="s">
        <v>400</v>
      </c>
      <c r="N218" s="38">
        <v>596363</v>
      </c>
      <c r="O218" s="37"/>
      <c r="P218" s="8" t="str">
        <f t="shared" si="9"/>
        <v>E00637504400000000000</v>
      </c>
      <c r="R218" s="8" t="str">
        <f t="shared" si="10"/>
        <v>3</v>
      </c>
      <c r="S218" s="8" t="str">
        <f t="shared" si="11"/>
        <v>3</v>
      </c>
    </row>
    <row r="219" spans="1:19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>
        <v>37602</v>
      </c>
      <c r="J219" s="2" t="s">
        <v>402</v>
      </c>
      <c r="K219" s="2">
        <v>4</v>
      </c>
      <c r="L219" s="2">
        <v>22</v>
      </c>
      <c r="M219" s="2" t="s">
        <v>400</v>
      </c>
      <c r="N219" s="38">
        <v>1100000</v>
      </c>
      <c r="O219" s="37"/>
      <c r="P219" s="8" t="str">
        <f t="shared" si="9"/>
        <v>E00637602400000000000</v>
      </c>
      <c r="R219" s="8" t="str">
        <f t="shared" si="10"/>
        <v>3</v>
      </c>
      <c r="S219" s="8" t="str">
        <f t="shared" si="11"/>
        <v>3</v>
      </c>
    </row>
    <row r="220" spans="1:19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>
        <v>38201</v>
      </c>
      <c r="J220" s="2" t="s">
        <v>402</v>
      </c>
      <c r="K220" s="2">
        <v>4</v>
      </c>
      <c r="L220" s="2">
        <v>22</v>
      </c>
      <c r="M220" s="2" t="s">
        <v>400</v>
      </c>
      <c r="N220" s="38">
        <v>0</v>
      </c>
      <c r="O220" s="37"/>
      <c r="P220" s="8" t="str">
        <f t="shared" si="9"/>
        <v>E00638201400000000000</v>
      </c>
      <c r="R220" s="8" t="str">
        <f t="shared" si="10"/>
        <v>3</v>
      </c>
      <c r="S220" s="8" t="str">
        <f t="shared" si="11"/>
        <v>3</v>
      </c>
    </row>
    <row r="221" spans="1:19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>
        <v>38301</v>
      </c>
      <c r="J221" s="2" t="s">
        <v>402</v>
      </c>
      <c r="K221" s="2">
        <v>4</v>
      </c>
      <c r="L221" s="2">
        <v>22</v>
      </c>
      <c r="M221" s="2" t="s">
        <v>400</v>
      </c>
      <c r="N221" s="38">
        <v>3200000</v>
      </c>
      <c r="O221" s="37"/>
      <c r="P221" s="8" t="str">
        <f t="shared" si="9"/>
        <v>E00638301400000000000</v>
      </c>
      <c r="R221" s="8" t="str">
        <f t="shared" si="10"/>
        <v>3</v>
      </c>
      <c r="S221" s="8" t="str">
        <f t="shared" si="11"/>
        <v>3</v>
      </c>
    </row>
    <row r="222" spans="1:19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>
        <v>38401</v>
      </c>
      <c r="J222" s="2" t="s">
        <v>402</v>
      </c>
      <c r="K222" s="2">
        <v>4</v>
      </c>
      <c r="L222" s="2">
        <v>22</v>
      </c>
      <c r="M222" s="2" t="s">
        <v>400</v>
      </c>
      <c r="N222" s="38">
        <v>0</v>
      </c>
      <c r="O222" s="37"/>
      <c r="P222" s="8" t="str">
        <f t="shared" si="9"/>
        <v>E00638401400000000000</v>
      </c>
      <c r="R222" s="8" t="str">
        <f t="shared" si="10"/>
        <v>3</v>
      </c>
      <c r="S222" s="8" t="str">
        <f t="shared" si="11"/>
        <v>3</v>
      </c>
    </row>
    <row r="223" spans="1:19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>
        <v>39201</v>
      </c>
      <c r="J223" s="2" t="s">
        <v>402</v>
      </c>
      <c r="K223" s="2">
        <v>4</v>
      </c>
      <c r="L223" s="2">
        <v>22</v>
      </c>
      <c r="M223" s="2" t="s">
        <v>400</v>
      </c>
      <c r="N223" s="38">
        <v>220000</v>
      </c>
      <c r="O223" s="37"/>
      <c r="P223" s="8" t="str">
        <f t="shared" si="9"/>
        <v>E00639201400000000000</v>
      </c>
      <c r="R223" s="8" t="str">
        <f t="shared" si="10"/>
        <v>3</v>
      </c>
      <c r="S223" s="8" t="str">
        <f t="shared" si="11"/>
        <v>3</v>
      </c>
    </row>
    <row r="224" spans="1:19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>
        <v>39202</v>
      </c>
      <c r="J224" s="2" t="s">
        <v>402</v>
      </c>
      <c r="K224" s="2">
        <v>4</v>
      </c>
      <c r="L224" s="2">
        <v>22</v>
      </c>
      <c r="M224" s="2" t="s">
        <v>400</v>
      </c>
      <c r="N224" s="38">
        <v>230000</v>
      </c>
      <c r="O224" s="37"/>
      <c r="P224" s="8" t="str">
        <f t="shared" si="9"/>
        <v>E00639202400000000000</v>
      </c>
      <c r="R224" s="8" t="str">
        <f t="shared" si="10"/>
        <v>3</v>
      </c>
      <c r="S224" s="8" t="str">
        <f t="shared" si="11"/>
        <v>3</v>
      </c>
    </row>
    <row r="225" spans="1:19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>
        <v>39301</v>
      </c>
      <c r="J225" s="2" t="s">
        <v>402</v>
      </c>
      <c r="K225" s="2">
        <v>4</v>
      </c>
      <c r="L225" s="2">
        <v>22</v>
      </c>
      <c r="M225" s="2" t="s">
        <v>400</v>
      </c>
      <c r="N225" s="38">
        <v>430000</v>
      </c>
      <c r="O225" s="37"/>
      <c r="P225" s="8" t="str">
        <f t="shared" si="9"/>
        <v>E00639301400000000000</v>
      </c>
      <c r="R225" s="8" t="str">
        <f t="shared" si="10"/>
        <v>3</v>
      </c>
      <c r="S225" s="8" t="str">
        <f t="shared" si="11"/>
        <v>3</v>
      </c>
    </row>
    <row r="226" spans="1:19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>
        <v>39401</v>
      </c>
      <c r="J226" s="2" t="s">
        <v>402</v>
      </c>
      <c r="K226" s="2">
        <v>4</v>
      </c>
      <c r="L226" s="2">
        <v>22</v>
      </c>
      <c r="M226" s="2" t="s">
        <v>400</v>
      </c>
      <c r="N226" s="38">
        <v>0</v>
      </c>
      <c r="O226" s="37"/>
      <c r="P226" s="8" t="str">
        <f t="shared" si="9"/>
        <v>E00639401400000000000</v>
      </c>
      <c r="R226" s="8" t="str">
        <f t="shared" si="10"/>
        <v>3</v>
      </c>
      <c r="S226" s="8" t="str">
        <f t="shared" si="11"/>
        <v>3</v>
      </c>
    </row>
    <row r="227" spans="1:19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>
        <v>39801</v>
      </c>
      <c r="J227" s="2" t="s">
        <v>402</v>
      </c>
      <c r="K227" s="2">
        <v>4</v>
      </c>
      <c r="L227" s="2">
        <v>22</v>
      </c>
      <c r="M227" s="2" t="s">
        <v>400</v>
      </c>
      <c r="N227" s="38">
        <v>7951</v>
      </c>
      <c r="O227" s="37"/>
      <c r="P227" s="8" t="str">
        <f t="shared" si="9"/>
        <v>E00639801400000000000</v>
      </c>
      <c r="R227" s="8" t="str">
        <f t="shared" si="10"/>
        <v>3</v>
      </c>
      <c r="S227" s="8" t="str">
        <f t="shared" si="11"/>
        <v>3</v>
      </c>
    </row>
    <row r="228" spans="1:19" s="36" customFormat="1" ht="20.100000000000001" customHeight="1" thickBot="1" x14ac:dyDescent="0.3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>
        <v>56201</v>
      </c>
      <c r="J228" s="2">
        <v>2</v>
      </c>
      <c r="K228" s="2">
        <v>4</v>
      </c>
      <c r="L228" s="2">
        <v>22</v>
      </c>
      <c r="M228" s="2" t="s">
        <v>508</v>
      </c>
      <c r="N228" s="38">
        <v>0</v>
      </c>
      <c r="O228" s="37"/>
      <c r="P228" s="8" t="str">
        <f t="shared" si="6"/>
        <v>E0065620142010K2H0001</v>
      </c>
      <c r="R228" s="8" t="str">
        <f t="shared" si="7"/>
        <v>5</v>
      </c>
      <c r="S228" s="8" t="str">
        <f t="shared" si="8"/>
        <v>5</v>
      </c>
    </row>
    <row r="229" spans="1:19" ht="20.100000000000001" customHeight="1" thickBot="1" x14ac:dyDescent="0.3">
      <c r="A229" s="35"/>
      <c r="B229" s="3" t="s">
        <v>399</v>
      </c>
      <c r="C229" s="3"/>
      <c r="D229" s="3"/>
      <c r="E229" s="3"/>
      <c r="F229" s="3"/>
      <c r="G229" s="3"/>
      <c r="H229" s="3"/>
      <c r="I229" s="55"/>
      <c r="J229" s="3"/>
      <c r="K229" s="3"/>
      <c r="L229" s="3"/>
      <c r="M229" s="3"/>
      <c r="N229" s="34">
        <f>SUM(N8:N228)</f>
        <v>267940123</v>
      </c>
      <c r="O229" s="33"/>
      <c r="R229" s="8" t="str">
        <f t="shared" si="7"/>
        <v/>
      </c>
      <c r="S229" s="8" t="str">
        <f t="shared" si="8"/>
        <v/>
      </c>
    </row>
    <row r="230" spans="1:19" x14ac:dyDescent="0.25">
      <c r="O230" s="31"/>
      <c r="R230" s="8" t="str">
        <f t="shared" si="7"/>
        <v/>
      </c>
      <c r="S230" s="8" t="str">
        <f t="shared" si="8"/>
        <v/>
      </c>
    </row>
    <row r="231" spans="1:19" x14ac:dyDescent="0.25">
      <c r="N231" s="31">
        <f>+N229-'ORIGINAL 2022'!C272</f>
        <v>0</v>
      </c>
      <c r="O231" s="31"/>
      <c r="R231" s="8" t="str">
        <f t="shared" si="7"/>
        <v/>
      </c>
      <c r="S231" s="8" t="str">
        <f t="shared" si="8"/>
        <v/>
      </c>
    </row>
    <row r="232" spans="1:19" x14ac:dyDescent="0.25">
      <c r="R232" s="8" t="str">
        <f t="shared" si="7"/>
        <v/>
      </c>
      <c r="S232" s="8" t="str">
        <f t="shared" si="8"/>
        <v/>
      </c>
    </row>
    <row r="233" spans="1:19" x14ac:dyDescent="0.25">
      <c r="R233" s="8" t="str">
        <f t="shared" si="7"/>
        <v/>
      </c>
      <c r="S233" s="8" t="str">
        <f t="shared" si="8"/>
        <v/>
      </c>
    </row>
    <row r="234" spans="1:19" x14ac:dyDescent="0.25">
      <c r="R234" s="8" t="str">
        <f t="shared" si="7"/>
        <v/>
      </c>
      <c r="S234" s="8" t="str">
        <f t="shared" si="8"/>
        <v/>
      </c>
    </row>
    <row r="235" spans="1:19" x14ac:dyDescent="0.25">
      <c r="R235" s="8" t="str">
        <f t="shared" si="7"/>
        <v/>
      </c>
      <c r="S235" s="8" t="str">
        <f t="shared" si="8"/>
        <v/>
      </c>
    </row>
    <row r="236" spans="1:19" x14ac:dyDescent="0.25">
      <c r="R236" s="8" t="str">
        <f t="shared" si="7"/>
        <v/>
      </c>
      <c r="S236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906D-DCB2-4AAB-B432-252A67B4CD1D}">
  <dimension ref="A1:H11"/>
  <sheetViews>
    <sheetView showGridLines="0" workbookViewId="0">
      <selection sqref="A1:J1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5" t="s">
        <v>1</v>
      </c>
      <c r="B1" s="135"/>
      <c r="C1" s="135"/>
      <c r="D1" s="135"/>
      <c r="E1" s="135"/>
      <c r="F1" s="135"/>
      <c r="G1" s="135"/>
      <c r="H1" s="135"/>
    </row>
    <row r="2" spans="1:8" ht="18" x14ac:dyDescent="0.2">
      <c r="A2" s="135" t="s">
        <v>505</v>
      </c>
      <c r="B2" s="135"/>
      <c r="C2" s="135"/>
      <c r="D2" s="135"/>
      <c r="E2" s="135"/>
      <c r="F2" s="135"/>
      <c r="G2" s="135"/>
      <c r="H2" s="135"/>
    </row>
    <row r="3" spans="1:8" ht="15" x14ac:dyDescent="0.2">
      <c r="A3" s="136" t="s">
        <v>114</v>
      </c>
      <c r="B3" s="136"/>
      <c r="C3" s="136"/>
      <c r="D3" s="136"/>
      <c r="E3" s="136"/>
      <c r="F3" s="136"/>
      <c r="G3" s="136"/>
      <c r="H3" s="136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7" t="s">
        <v>496</v>
      </c>
      <c r="B5" s="138"/>
      <c r="C5" s="138"/>
      <c r="D5" s="139"/>
      <c r="E5" s="103">
        <v>1000</v>
      </c>
      <c r="F5" s="110">
        <v>2000</v>
      </c>
      <c r="G5" s="110">
        <v>3000</v>
      </c>
      <c r="H5" s="143" t="s">
        <v>399</v>
      </c>
    </row>
    <row r="6" spans="1:8" ht="29.25" thickBot="1" x14ac:dyDescent="0.25">
      <c r="A6" s="140"/>
      <c r="B6" s="141"/>
      <c r="C6" s="141"/>
      <c r="D6" s="142"/>
      <c r="E6" s="105" t="s">
        <v>497</v>
      </c>
      <c r="F6" s="106" t="s">
        <v>498</v>
      </c>
      <c r="G6" s="106" t="s">
        <v>499</v>
      </c>
      <c r="H6" s="144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33" t="s">
        <v>500</v>
      </c>
      <c r="C8" s="133"/>
      <c r="D8" s="134"/>
      <c r="E8" s="92">
        <f>+SUMIF('TOTAL RECURSOS 2022'!$S:$S,1,'TOTAL RECURSOS 2022'!$N:$N)</f>
        <v>126555533</v>
      </c>
      <c r="F8" s="92">
        <f>+SUMIF('TOTAL RECURSOS 2022'!$S:$S,2,'TOTAL RECURSOS 2022'!$N:$N)</f>
        <v>20961120</v>
      </c>
      <c r="G8" s="92">
        <f>+SUMIF('TOTAL RECURSOS 2022'!$S:$S,3,'TOTAL RECURSOS 2022'!$N:$N)</f>
        <v>101002483</v>
      </c>
      <c r="H8" s="93">
        <f>+E8+F8+G8</f>
        <v>248519136</v>
      </c>
    </row>
    <row r="9" spans="1:8" ht="36" customHeight="1" x14ac:dyDescent="0.2">
      <c r="A9" s="94"/>
      <c r="B9" s="6"/>
      <c r="C9" s="95" t="s">
        <v>403</v>
      </c>
      <c r="D9" s="96" t="s">
        <v>501</v>
      </c>
      <c r="E9" s="92">
        <f>+E8</f>
        <v>126555533</v>
      </c>
      <c r="F9" s="92">
        <f>+F8</f>
        <v>20961120</v>
      </c>
      <c r="G9" s="92">
        <f>+G8</f>
        <v>101002483</v>
      </c>
      <c r="H9" s="92">
        <f>+H8</f>
        <v>248519136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813E-6E84-49A1-94DD-6E36FE8D46F1}">
  <dimension ref="A1:J279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511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/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25">
      <c r="A7" s="85" t="s">
        <v>495</v>
      </c>
      <c r="B7" s="125"/>
      <c r="C7" s="128"/>
      <c r="D7" s="111" t="s">
        <v>478</v>
      </c>
      <c r="E7" s="111" t="s">
        <v>479</v>
      </c>
      <c r="F7" s="111" t="s">
        <v>480</v>
      </c>
      <c r="G7" s="56" t="s">
        <v>466</v>
      </c>
      <c r="H7" s="111" t="s">
        <v>478</v>
      </c>
      <c r="I7" s="111" t="s">
        <v>479</v>
      </c>
      <c r="J7" s="63" t="s">
        <v>480</v>
      </c>
    </row>
    <row r="8" spans="1:10" s="9" customFormat="1" ht="17.100000000000001" hidden="1" customHeight="1" thickBot="1" x14ac:dyDescent="0.3">
      <c r="A8" s="59" t="s">
        <v>117</v>
      </c>
      <c r="B8" s="126"/>
      <c r="C8" s="129"/>
      <c r="D8" s="111"/>
      <c r="E8" s="111"/>
      <c r="F8" s="79" t="s">
        <v>400</v>
      </c>
      <c r="G8" s="57" t="s">
        <v>467</v>
      </c>
      <c r="H8" s="78"/>
      <c r="I8" s="112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151117558</v>
      </c>
      <c r="D10" s="18">
        <f>+D11+D14+D19+D25+D39+D47</f>
        <v>4992446</v>
      </c>
      <c r="E10" s="18">
        <f t="shared" ref="E10:J10" si="0">+E11+E14+E19+E25++E39+E47</f>
        <v>12341603</v>
      </c>
      <c r="F10" s="18">
        <f t="shared" si="0"/>
        <v>129448511</v>
      </c>
      <c r="G10" s="18">
        <f t="shared" si="0"/>
        <v>0</v>
      </c>
      <c r="H10" s="18">
        <f t="shared" si="0"/>
        <v>33254</v>
      </c>
      <c r="I10" s="18">
        <f t="shared" si="0"/>
        <v>1420332</v>
      </c>
      <c r="J10" s="18">
        <f t="shared" si="0"/>
        <v>2881412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31628880</v>
      </c>
      <c r="D11" s="20">
        <f t="shared" si="1"/>
        <v>1084017</v>
      </c>
      <c r="E11" s="20">
        <f t="shared" si="1"/>
        <v>3542938</v>
      </c>
      <c r="F11" s="20">
        <f t="shared" si="1"/>
        <v>27001925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31628880</v>
      </c>
      <c r="D12" s="22">
        <f t="shared" si="1"/>
        <v>1084017</v>
      </c>
      <c r="E12" s="22">
        <f t="shared" si="1"/>
        <v>3542938</v>
      </c>
      <c r="F12" s="22">
        <f t="shared" si="1"/>
        <v>27001925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31628880</v>
      </c>
      <c r="D13" s="22">
        <f>+SUMIF('TOTAL RECURSOS 2023'!$P:$P,CONCATENATE("O001",$A13,1,$F$8),'TOTAL RECURSOS 2023'!$N:$N)</f>
        <v>1084017</v>
      </c>
      <c r="E13" s="22">
        <f>+SUMIF('TOTAL RECURSOS 2023'!$P:$P,CONCATENATE("M001",$A13,1,$F$8),'TOTAL RECURSOS 2023'!$N:$N)</f>
        <v>3542938</v>
      </c>
      <c r="F13" s="22">
        <f>+SUMIF('TOTAL RECURSOS 2023'!$P:$P,CONCATENATE("E006",$A13,1,$F$8),'TOTAL RECURSOS 2023'!$N:$N)</f>
        <v>27001925</v>
      </c>
      <c r="G13" s="22">
        <f>+SUMIF('TOTAL RECURSOS 2023'!$P:$P,CONCATENATE("K024",$A13,1,$G$8),'TOTAL RECURSOS 2023'!$N:$N)</f>
        <v>0</v>
      </c>
      <c r="H13" s="22">
        <f>+SUMIF('TOTAL RECURSOS 2023'!$P:$P,CONCATENATE("O001",$A13,4,$F$8),'TOTAL RECURSOS 2023'!$N:$N)</f>
        <v>0</v>
      </c>
      <c r="I13" s="22">
        <f>+SUMIF('TOTAL RECURSOS 2023'!$P:$P,CONCATENATE("M001",$A13,4,$F$8),'TOTAL RECURSOS 2023'!$N:$N)</f>
        <v>0</v>
      </c>
      <c r="J13" s="22">
        <f>+SUMIF('TOTAL RECURSOS 2023'!$P:$P,CONCATENATE("E006",$A13,4,$F$8),'TOTAL RECURSOS 2023'!$N:$N)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3714345</v>
      </c>
      <c r="D14" s="20">
        <f t="shared" ref="D14:J14" si="2">+D15+D17</f>
        <v>0</v>
      </c>
      <c r="E14" s="20">
        <f t="shared" si="2"/>
        <v>0</v>
      </c>
      <c r="F14" s="20">
        <f t="shared" si="2"/>
        <v>1927707</v>
      </c>
      <c r="G14" s="20">
        <f t="shared" si="2"/>
        <v>0</v>
      </c>
      <c r="H14" s="20">
        <f t="shared" si="2"/>
        <v>0</v>
      </c>
      <c r="I14" s="20">
        <f t="shared" si="2"/>
        <v>998518</v>
      </c>
      <c r="J14" s="20">
        <f t="shared" si="2"/>
        <v>788120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3201108</v>
      </c>
      <c r="D15" s="22">
        <f t="shared" si="3"/>
        <v>0</v>
      </c>
      <c r="E15" s="22">
        <f t="shared" si="3"/>
        <v>0</v>
      </c>
      <c r="F15" s="22">
        <f t="shared" si="3"/>
        <v>1927707</v>
      </c>
      <c r="G15" s="22">
        <f t="shared" si="3"/>
        <v>0</v>
      </c>
      <c r="H15" s="22">
        <f t="shared" si="3"/>
        <v>0</v>
      </c>
      <c r="I15" s="22">
        <f t="shared" si="3"/>
        <v>898518</v>
      </c>
      <c r="J15" s="22">
        <f t="shared" si="3"/>
        <v>374883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3201108</v>
      </c>
      <c r="D16" s="22">
        <f>+SUMIF('TOTAL RECURSOS 2023'!$P:$P,CONCATENATE("O001",$A16,1,$F$8),'TOTAL RECURSOS 2023'!$N:$N)</f>
        <v>0</v>
      </c>
      <c r="E16" s="22">
        <f>+SUMIF('TOTAL RECURSOS 2023'!$P:$P,CONCATENATE("M001",$A16,1,$F$8),'TOTAL RECURSOS 2023'!$N:$N)</f>
        <v>0</v>
      </c>
      <c r="F16" s="22">
        <f>+SUMIF('TOTAL RECURSOS 2023'!$P:$P,CONCATENATE("E006",$A16,1,$F$8),'TOTAL RECURSOS 2023'!$N:$N)</f>
        <v>1927707</v>
      </c>
      <c r="G16" s="22">
        <f>+SUMIF('TOTAL RECURSOS 2023'!$P:$P,CONCATENATE("K024",$A16,1,$G$8),'TOTAL RECURSOS 2023'!$N:$N)</f>
        <v>0</v>
      </c>
      <c r="H16" s="22">
        <f>+SUMIF('TOTAL RECURSOS 2023'!$P:$P,CONCATENATE("O001",$A16,4,$F$8),'TOTAL RECURSOS 2023'!$N:$N)</f>
        <v>0</v>
      </c>
      <c r="I16" s="22">
        <f>+SUMIF('TOTAL RECURSOS 2023'!$P:$P,CONCATENATE("M001",$A16,4,$F$8),'TOTAL RECURSOS 2023'!$N:$N)</f>
        <v>898518</v>
      </c>
      <c r="J16" s="22">
        <f>+SUMIF('TOTAL RECURSOS 2023'!$P:$P,CONCATENATE("E006",$A16,4,$F$8),'TOTAL RECURSOS 2023'!$N:$N)</f>
        <v>374883</v>
      </c>
    </row>
    <row r="17" spans="1:10" ht="17.100000000000001" customHeight="1" x14ac:dyDescent="0.25">
      <c r="A17" s="27">
        <v>123</v>
      </c>
      <c r="B17" s="21" t="s">
        <v>491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492</v>
      </c>
      <c r="C18" s="22">
        <f>+SUM(D18:J18)</f>
        <v>513237</v>
      </c>
      <c r="D18" s="22">
        <f>+SUMIF('TOTAL RECURSOS 2023'!$P:$P,CONCATENATE("O001",$A18,1,$F$8),'TOTAL RECURSOS 2023'!$N:$N)</f>
        <v>0</v>
      </c>
      <c r="E18" s="22">
        <f>+SUMIF('TOTAL RECURSOS 2023'!$P:$P,CONCATENATE("M001",$A18,1,$F$8),'TOTAL RECURSOS 2023'!$N:$N)</f>
        <v>0</v>
      </c>
      <c r="F18" s="22">
        <f>+SUMIF('TOTAL RECURSOS 2023'!$P:$P,CONCATENATE("E006",$A18,1,$F$8),'TOTAL RECURSOS 2023'!$N:$N)</f>
        <v>0</v>
      </c>
      <c r="G18" s="22">
        <f>+SUMIF('TOTAL RECURSOS 2023'!$P:$P,CONCATENATE("K024",$A18,1,$G$8),'TOTAL RECURSOS 2023'!$N:$N)</f>
        <v>0</v>
      </c>
      <c r="H18" s="22">
        <f>+SUMIF('TOTAL RECURSOS 2023'!$P:$P,CONCATENATE("O001",$A18,4,$F$8),'TOTAL RECURSOS 2023'!$N:$N)</f>
        <v>0</v>
      </c>
      <c r="I18" s="22">
        <f>+SUMIF('TOTAL RECURSOS 2023'!$P:$P,CONCATENATE("M001",$A18,4,$F$8),'TOTAL RECURSOS 2023'!$N:$N)</f>
        <v>100000</v>
      </c>
      <c r="J18" s="22">
        <f>+SUMIF('TOTAL RECURSOS 2023'!$P:$P,CONCATENATE("E006",$A18,4,$F$8),'TOTAL RECURSOS 2023'!$N:$N)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5121185</v>
      </c>
      <c r="D19" s="20">
        <f t="shared" si="4"/>
        <v>344977</v>
      </c>
      <c r="E19" s="20">
        <f t="shared" si="4"/>
        <v>710081</v>
      </c>
      <c r="F19" s="20">
        <f t="shared" si="4"/>
        <v>4066127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726180</v>
      </c>
      <c r="D20" s="22">
        <f t="shared" si="5"/>
        <v>21409</v>
      </c>
      <c r="E20" s="22">
        <f t="shared" si="5"/>
        <v>53990</v>
      </c>
      <c r="F20" s="22">
        <f t="shared" si="5"/>
        <v>650781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726180</v>
      </c>
      <c r="D21" s="22">
        <f>+SUMIF('TOTAL RECURSOS 2023'!$P:$P,CONCATENATE("O001",$A21,1,$F$8),'TOTAL RECURSOS 2023'!$N:$N)</f>
        <v>21409</v>
      </c>
      <c r="E21" s="22">
        <f>+SUMIF('TOTAL RECURSOS 2023'!$P:$P,CONCATENATE("M001",$A21,1,$F$8),'TOTAL RECURSOS 2023'!$N:$N)</f>
        <v>53990</v>
      </c>
      <c r="F21" s="22">
        <f>+SUMIF('TOTAL RECURSOS 2023'!$P:$P,CONCATENATE("E006",$A21,1,$F$8),'TOTAL RECURSOS 2023'!$N:$N)</f>
        <v>650781</v>
      </c>
      <c r="G21" s="22">
        <f>+SUMIF('TOTAL RECURSOS 2023'!$P:$P,CONCATENATE("K024",$A21,1,$G$8),'TOTAL RECURSOS 2023'!$N:$N)</f>
        <v>0</v>
      </c>
      <c r="H21" s="22">
        <f>+SUMIF('TOTAL RECURSOS 2023'!$P:$P,CONCATENATE("O001",$A21,4,$F$8),'TOTAL RECURSOS 2023'!$N:$N)</f>
        <v>0</v>
      </c>
      <c r="I21" s="22">
        <f>+SUMIF('TOTAL RECURSOS 2023'!$P:$P,CONCATENATE("M001",$A21,4,$F$8),'TOTAL RECURSOS 2023'!$N:$N)</f>
        <v>0</v>
      </c>
      <c r="J21" s="22">
        <f>+SUMIF('TOTAL RECURSOS 2023'!$P:$P,CONCATENATE("E006",$A21,4,$F$8),'TOTAL RECURSOS 2023'!$N:$N)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4395005</v>
      </c>
      <c r="D22" s="22">
        <f t="shared" si="6"/>
        <v>323568</v>
      </c>
      <c r="E22" s="22">
        <f t="shared" si="6"/>
        <v>656091</v>
      </c>
      <c r="F22" s="22">
        <f t="shared" si="6"/>
        <v>3415346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879001</v>
      </c>
      <c r="D23" s="22">
        <f>+SUMIF('TOTAL RECURSOS 2023'!$P:$P,CONCATENATE("O001",$A23,1,$F$8),'TOTAL RECURSOS 2023'!$N:$N)</f>
        <v>25747</v>
      </c>
      <c r="E23" s="22">
        <f>+SUMIF('TOTAL RECURSOS 2023'!$P:$P,CONCATENATE("M001",$A23,1,$F$8),'TOTAL RECURSOS 2023'!$N:$N)</f>
        <v>72726</v>
      </c>
      <c r="F23" s="22">
        <f>+SUMIF('TOTAL RECURSOS 2023'!$P:$P,CONCATENATE("E006",$A23,1,$F$8),'TOTAL RECURSOS 2023'!$N:$N)</f>
        <v>780528</v>
      </c>
      <c r="G23" s="22">
        <f>+SUMIF('TOTAL RECURSOS 2023'!$P:$P,CONCATENATE("K024",$A23,1,$G$8),'TOTAL RECURSOS 2023'!$N:$N)</f>
        <v>0</v>
      </c>
      <c r="H23" s="22">
        <f>+SUMIF('TOTAL RECURSOS 2023'!$P:$P,CONCATENATE("O001",$A23,4,$F$8),'TOTAL RECURSOS 2023'!$N:$N)</f>
        <v>0</v>
      </c>
      <c r="I23" s="22">
        <f>+SUMIF('TOTAL RECURSOS 2023'!$P:$P,CONCATENATE("M001",$A23,4,$F$8),'TOTAL RECURSOS 2023'!$N:$N)</f>
        <v>0</v>
      </c>
      <c r="J23" s="22">
        <f>+SUMIF('TOTAL RECURSOS 2023'!$P:$P,CONCATENATE("E006",$A23,4,$F$8),'TOTAL RECURSOS 2023'!$N:$N)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3516004</v>
      </c>
      <c r="D24" s="22">
        <f>+SUMIF('TOTAL RECURSOS 2023'!$P:$P,CONCATENATE("O001",$A24,1,$F$8),'TOTAL RECURSOS 2023'!$N:$N)</f>
        <v>297821</v>
      </c>
      <c r="E24" s="22">
        <f>+SUMIF('TOTAL RECURSOS 2023'!$P:$P,CONCATENATE("M001",$A24,1,$F$8),'TOTAL RECURSOS 2023'!$N:$N)</f>
        <v>583365</v>
      </c>
      <c r="F24" s="22">
        <f>+SUMIF('TOTAL RECURSOS 2023'!$P:$P,CONCATENATE("E006",$A24,1,$F$8),'TOTAL RECURSOS 2023'!$N:$N)</f>
        <v>2634818</v>
      </c>
      <c r="G24" s="22">
        <f>+SUMIF('TOTAL RECURSOS 2023'!$P:$P,CONCATENATE("K024",$A24,1,$G$8),'TOTAL RECURSOS 2023'!$N:$N)</f>
        <v>0</v>
      </c>
      <c r="H24" s="22">
        <f>+SUMIF('TOTAL RECURSOS 2023'!$P:$P,CONCATENATE("O001",$A24,4,$F$8),'TOTAL RECURSOS 2023'!$N:$N)</f>
        <v>0</v>
      </c>
      <c r="I24" s="22">
        <f>+SUMIF('TOTAL RECURSOS 2023'!$P:$P,CONCATENATE("M001",$A24,4,$F$8),'TOTAL RECURSOS 2023'!$N:$N)</f>
        <v>0</v>
      </c>
      <c r="J24" s="22">
        <f>+SUMIF('TOTAL RECURSOS 2023'!$P:$P,CONCATENATE("E006",$A24,4,$F$8),'TOTAL RECURSOS 2023'!$N:$N)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11931736</v>
      </c>
      <c r="D25" s="20">
        <f t="shared" si="7"/>
        <v>328783</v>
      </c>
      <c r="E25" s="20">
        <f t="shared" si="7"/>
        <v>915803</v>
      </c>
      <c r="F25" s="20">
        <f t="shared" si="7"/>
        <v>10687150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6121111</v>
      </c>
      <c r="D26" s="22">
        <f t="shared" si="8"/>
        <v>150881</v>
      </c>
      <c r="E26" s="22">
        <f t="shared" si="8"/>
        <v>446084</v>
      </c>
      <c r="F26" s="22">
        <f t="shared" si="8"/>
        <v>5524146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4560378</v>
      </c>
      <c r="D27" s="22">
        <f>+SUMIF('TOTAL RECURSOS 2023'!$P:$P,CONCATENATE("O001",$A27,1,$F$8),'TOTAL RECURSOS 2023'!$N:$N)</f>
        <v>112497</v>
      </c>
      <c r="E27" s="22">
        <f>+SUMIF('TOTAL RECURSOS 2023'!$P:$P,CONCATENATE("M001",$A27,1,$F$8),'TOTAL RECURSOS 2023'!$N:$N)</f>
        <v>332029</v>
      </c>
      <c r="F27" s="22">
        <f>+SUMIF('TOTAL RECURSOS 2023'!$P:$P,CONCATENATE("E006",$A27,1,$F$8),'TOTAL RECURSOS 2023'!$N:$N)</f>
        <v>4115852</v>
      </c>
      <c r="G27" s="22">
        <f>+SUMIF('TOTAL RECURSOS 2023'!$P:$P,CONCATENATE("K024",$A27,1,$G$8),'TOTAL RECURSOS 2023'!$N:$N)</f>
        <v>0</v>
      </c>
      <c r="H27" s="22">
        <f>+SUMIF('TOTAL RECURSOS 2023'!$P:$P,CONCATENATE("O001",$A27,4,$F$8),'TOTAL RECURSOS 2023'!$N:$N)</f>
        <v>0</v>
      </c>
      <c r="I27" s="22">
        <f>+SUMIF('TOTAL RECURSOS 2023'!$P:$P,CONCATENATE("M001",$A27,4,$F$8),'TOTAL RECURSOS 2023'!$N:$N)</f>
        <v>0</v>
      </c>
      <c r="J27" s="22">
        <f>+SUMIF('TOTAL RECURSOS 2023'!$P:$P,CONCATENATE("E006",$A27,4,$F$8),'TOTAL RECURSOS 2023'!$N:$N)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1560733</v>
      </c>
      <c r="D28" s="22">
        <f>+SUMIF('TOTAL RECURSOS 2023'!$P:$P,CONCATENATE("O001",$A28,1,$F$8),'TOTAL RECURSOS 2023'!$N:$N)</f>
        <v>38384</v>
      </c>
      <c r="E28" s="22">
        <f>+SUMIF('TOTAL RECURSOS 2023'!$P:$P,CONCATENATE("M001",$A28,1,$F$8),'TOTAL RECURSOS 2023'!$N:$N)</f>
        <v>114055</v>
      </c>
      <c r="F28" s="22">
        <f>+SUMIF('TOTAL RECURSOS 2023'!$P:$P,CONCATENATE("E006",$A28,1,$F$8),'TOTAL RECURSOS 2023'!$N:$N)</f>
        <v>1408294</v>
      </c>
      <c r="G28" s="22">
        <f>+SUMIF('TOTAL RECURSOS 2023'!$P:$P,CONCATENATE("K024",$A28,1,$G$8),'TOTAL RECURSOS 2023'!$N:$N)</f>
        <v>0</v>
      </c>
      <c r="H28" s="22">
        <f>+SUMIF('TOTAL RECURSOS 2023'!$P:$P,CONCATENATE("O001",$A28,4,$F$8),'TOTAL RECURSOS 2023'!$N:$N)</f>
        <v>0</v>
      </c>
      <c r="I28" s="22">
        <f>+SUMIF('TOTAL RECURSOS 2023'!$P:$P,CONCATENATE("M001",$A28,4,$F$8),'TOTAL RECURSOS 2023'!$N:$N)</f>
        <v>0</v>
      </c>
      <c r="J28" s="22">
        <f>+SUMIF('TOTAL RECURSOS 2023'!$P:$P,CONCATENATE("E006",$A28,4,$F$8),'TOTAL RECURSOS 2023'!$N:$N)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1582644</v>
      </c>
      <c r="D29" s="22">
        <f t="shared" si="9"/>
        <v>46451</v>
      </c>
      <c r="E29" s="22">
        <f t="shared" si="9"/>
        <v>130932</v>
      </c>
      <c r="F29" s="22">
        <f t="shared" si="9"/>
        <v>1405261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1582644</v>
      </c>
      <c r="D30" s="22">
        <f>+SUMIF('TOTAL RECURSOS 2023'!$P:$P,CONCATENATE("O001",$A30,1,$F$8),'TOTAL RECURSOS 2023'!$N:$N)</f>
        <v>46451</v>
      </c>
      <c r="E30" s="22">
        <f>+SUMIF('TOTAL RECURSOS 2023'!$P:$P,CONCATENATE("M001",$A30,1,$F$8),'TOTAL RECURSOS 2023'!$N:$N)</f>
        <v>130932</v>
      </c>
      <c r="F30" s="22">
        <f>+SUMIF('TOTAL RECURSOS 2023'!$P:$P,CONCATENATE("E006",$A30,1,$F$8),'TOTAL RECURSOS 2023'!$N:$N)</f>
        <v>1405261</v>
      </c>
      <c r="G30" s="22">
        <f>+SUMIF('TOTAL RECURSOS 2023'!$P:$P,CONCATENATE("K024",$A30,1,$G$8),'TOTAL RECURSOS 2023'!$N:$N)</f>
        <v>0</v>
      </c>
      <c r="H30" s="22">
        <f>+SUMIF('TOTAL RECURSOS 2023'!$P:$P,CONCATENATE("O001",$A30,4,$F$8),'TOTAL RECURSOS 2023'!$N:$N)</f>
        <v>0</v>
      </c>
      <c r="I30" s="22">
        <f>+SUMIF('TOTAL RECURSOS 2023'!$P:$P,CONCATENATE("M001",$A30,4,$F$8),'TOTAL RECURSOS 2023'!$N:$N)</f>
        <v>0</v>
      </c>
      <c r="J30" s="22">
        <f>+SUMIF('TOTAL RECURSOS 2023'!$P:$P,CONCATENATE("E006",$A30,4,$F$8),'TOTAL RECURSOS 2023'!$N:$N)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2159858</v>
      </c>
      <c r="D31" s="22">
        <f t="shared" si="10"/>
        <v>76113</v>
      </c>
      <c r="E31" s="22">
        <f t="shared" si="10"/>
        <v>196836</v>
      </c>
      <c r="F31" s="22">
        <f t="shared" si="10"/>
        <v>1886909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633058</v>
      </c>
      <c r="D32" s="22">
        <f>+SUMIF('TOTAL RECURSOS 2023'!$P:$P,CONCATENATE("O001",$A32,1,$F$8),'TOTAL RECURSOS 2023'!$N:$N)</f>
        <v>18581</v>
      </c>
      <c r="E32" s="22">
        <f>+SUMIF('TOTAL RECURSOS 2023'!$P:$P,CONCATENATE("M001",$A32,1,$F$8),'TOTAL RECURSOS 2023'!$N:$N)</f>
        <v>52374</v>
      </c>
      <c r="F32" s="22">
        <f>+SUMIF('TOTAL RECURSOS 2023'!$P:$P,CONCATENATE("E006",$A32,1,$F$8),'TOTAL RECURSOS 2023'!$N:$N)</f>
        <v>562103</v>
      </c>
      <c r="G32" s="22">
        <f>+SUMIF('TOTAL RECURSOS 2023'!$P:$P,CONCATENATE("K024",$A32,1,$G$8),'TOTAL RECURSOS 2023'!$N:$N)</f>
        <v>0</v>
      </c>
      <c r="H32" s="22">
        <f>+SUMIF('TOTAL RECURSOS 2023'!$P:$P,CONCATENATE("O001",$A32,4,$F$8),'TOTAL RECURSOS 2023'!$N:$N)</f>
        <v>0</v>
      </c>
      <c r="I32" s="22">
        <f>+SUMIF('TOTAL RECURSOS 2023'!$P:$P,CONCATENATE("M001",$A32,4,$F$8),'TOTAL RECURSOS 2023'!$N:$N)</f>
        <v>0</v>
      </c>
      <c r="J32" s="22">
        <f>+SUMIF('TOTAL RECURSOS 2023'!$P:$P,CONCATENATE("E006",$A32,4,$F$8),'TOTAL RECURSOS 2023'!$N:$N)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1526800</v>
      </c>
      <c r="D33" s="22">
        <f>+SUMIF('TOTAL RECURSOS 2023'!$P:$P,CONCATENATE("O001",$A33,1,$F$8),'TOTAL RECURSOS 2023'!$N:$N)</f>
        <v>57532</v>
      </c>
      <c r="E33" s="22">
        <f>+SUMIF('TOTAL RECURSOS 2023'!$P:$P,CONCATENATE("M001",$A33,1,$F$8),'TOTAL RECURSOS 2023'!$N:$N)</f>
        <v>144462</v>
      </c>
      <c r="F33" s="22">
        <f>+SUMIF('TOTAL RECURSOS 2023'!$P:$P,CONCATENATE("E006",$A33,1,$F$8),'TOTAL RECURSOS 2023'!$N:$N)</f>
        <v>1324806</v>
      </c>
      <c r="G33" s="22">
        <f>+SUMIF('TOTAL RECURSOS 2023'!$P:$P,CONCATENATE("K024",$A33,1,$G$8),'TOTAL RECURSOS 2023'!$N:$N)</f>
        <v>0</v>
      </c>
      <c r="H33" s="22">
        <f>+SUMIF('TOTAL RECURSOS 2023'!$P:$P,CONCATENATE("O001",$A33,4,$F$8),'TOTAL RECURSOS 2023'!$N:$N)</f>
        <v>0</v>
      </c>
      <c r="I33" s="22">
        <f>+SUMIF('TOTAL RECURSOS 2023'!$P:$P,CONCATENATE("M001",$A33,4,$F$8),'TOTAL RECURSOS 2023'!$N:$N)</f>
        <v>0</v>
      </c>
      <c r="J33" s="22">
        <f>+SUMIF('TOTAL RECURSOS 2023'!$P:$P,CONCATENATE("E006",$A33,4,$F$8),'TOTAL RECURSOS 2023'!$N:$N)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2068123</v>
      </c>
      <c r="D34" s="22">
        <f t="shared" si="11"/>
        <v>55338</v>
      </c>
      <c r="E34" s="22">
        <f t="shared" si="11"/>
        <v>141951</v>
      </c>
      <c r="F34" s="22">
        <f t="shared" si="11"/>
        <v>1870834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1950713</v>
      </c>
      <c r="D35" s="22">
        <f>+SUMIF('TOTAL RECURSOS 2023'!$P:$P,CONCATENATE("O001",$A35,1,$F$8),'TOTAL RECURSOS 2023'!$N:$N)</f>
        <v>51920</v>
      </c>
      <c r="E35" s="22">
        <f>+SUMIF('TOTAL RECURSOS 2023'!$P:$P,CONCATENATE("M001",$A35,1,$F$8),'TOTAL RECURSOS 2023'!$N:$N)</f>
        <v>131283</v>
      </c>
      <c r="F35" s="22">
        <f>+SUMIF('TOTAL RECURSOS 2023'!$P:$P,CONCATENATE("E006",$A35,1,$F$8),'TOTAL RECURSOS 2023'!$N:$N)</f>
        <v>1767510</v>
      </c>
      <c r="G35" s="22">
        <f>+SUMIF('TOTAL RECURSOS 2023'!$P:$P,CONCATENATE("K024",$A35,1,$G$8),'TOTAL RECURSOS 2023'!$N:$N)</f>
        <v>0</v>
      </c>
      <c r="H35" s="22">
        <f>+SUMIF('TOTAL RECURSOS 2023'!$P:$P,CONCATENATE("O001",$A35,4,$F$8),'TOTAL RECURSOS 2023'!$N:$N)</f>
        <v>0</v>
      </c>
      <c r="I35" s="22">
        <f>+SUMIF('TOTAL RECURSOS 2023'!$P:$P,CONCATENATE("M001",$A35,4,$F$8),'TOTAL RECURSOS 2023'!$N:$N)</f>
        <v>0</v>
      </c>
      <c r="J35" s="22">
        <f>+SUMIF('TOTAL RECURSOS 2023'!$P:$P,CONCATENATE("E006",$A35,4,$F$8),'TOTAL RECURSOS 2023'!$N:$N)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2023'!$P:$P,CONCATENATE("O001",$A36,1,$F$8),'TOTAL RECURSOS 2023'!$N:$N)</f>
        <v>0</v>
      </c>
      <c r="E36" s="22">
        <f>+SUMIF('TOTAL RECURSOS 2023'!$P:$P,CONCATENATE("M001",$A36,1,$F$8),'TOTAL RECURSOS 2023'!$N:$N)</f>
        <v>0</v>
      </c>
      <c r="F36" s="22">
        <f>+SUMIF('TOTAL RECURSOS 2023'!$P:$P,CONCATENATE("E006",$A36,1,$F$8),'TOTAL RECURSOS 2023'!$N:$N)</f>
        <v>0</v>
      </c>
      <c r="G36" s="22">
        <f>+SUMIF('TOTAL RECURSOS 2023'!$P:$P,CONCATENATE("K024",$A36,1,$G$8),'TOTAL RECURSOS 2023'!$N:$N)</f>
        <v>0</v>
      </c>
      <c r="H36" s="22">
        <f>+SUMIF('TOTAL RECURSOS 2023'!$P:$P,CONCATENATE("O001",$A36,4,$F$8),'TOTAL RECURSOS 2023'!$N:$N)</f>
        <v>0</v>
      </c>
      <c r="I36" s="22">
        <f>+SUMIF('TOTAL RECURSOS 2023'!$P:$P,CONCATENATE("M001",$A36,4,$F$8),'TOTAL RECURSOS 2023'!$N:$N)</f>
        <v>0</v>
      </c>
      <c r="J36" s="22">
        <f>+SUMIF('TOTAL RECURSOS 2023'!$P:$P,CONCATENATE("E006",$A36,4,$F$8),'TOTAL RECURSOS 2023'!$N:$N)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2023'!$P:$P,CONCATENATE("O001",$A37,1,$F$8),'TOTAL RECURSOS 2023'!$N:$N)</f>
        <v>0</v>
      </c>
      <c r="E37" s="22">
        <f>+SUMIF('TOTAL RECURSOS 2023'!$P:$P,CONCATENATE("M001",$A37,1,$F$8),'TOTAL RECURSOS 2023'!$N:$N)</f>
        <v>0</v>
      </c>
      <c r="F37" s="22">
        <f>+SUMIF('TOTAL RECURSOS 2023'!$P:$P,CONCATENATE("E006",$A37,1,$F$8),'TOTAL RECURSOS 2023'!$N:$N)</f>
        <v>0</v>
      </c>
      <c r="G37" s="22">
        <f>+SUMIF('TOTAL RECURSOS 2023'!$P:$P,CONCATENATE("K024",$A37,1,$G$8),'TOTAL RECURSOS 2023'!$N:$N)</f>
        <v>0</v>
      </c>
      <c r="H37" s="22">
        <f>+SUMIF('TOTAL RECURSOS 2023'!$P:$P,CONCATENATE("O001",$A37,4,$F$8),'TOTAL RECURSOS 2023'!$N:$N)</f>
        <v>0</v>
      </c>
      <c r="I37" s="22">
        <f>+SUMIF('TOTAL RECURSOS 2023'!$P:$P,CONCATENATE("M001",$A37,4,$F$8),'TOTAL RECURSOS 2023'!$N:$N)</f>
        <v>0</v>
      </c>
      <c r="J37" s="22">
        <f>+SUMIF('TOTAL RECURSOS 2023'!$P:$P,CONCATENATE("E006",$A37,4,$F$8),'TOTAL RECURSOS 2023'!$N:$N)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117410</v>
      </c>
      <c r="D38" s="22">
        <f>+SUMIF('TOTAL RECURSOS 2023'!$P:$P,CONCATENATE("O001",$A38,1,$F$8),'TOTAL RECURSOS 2023'!$N:$N)</f>
        <v>3418</v>
      </c>
      <c r="E38" s="22">
        <f>+SUMIF('TOTAL RECURSOS 2023'!$P:$P,CONCATENATE("M001",$A38,1,$F$8),'TOTAL RECURSOS 2023'!$N:$N)</f>
        <v>10668</v>
      </c>
      <c r="F38" s="22">
        <f>+SUMIF('TOTAL RECURSOS 2023'!$P:$P,CONCATENATE("E006",$A38,1,$F$8),'TOTAL RECURSOS 2023'!$N:$N)</f>
        <v>103324</v>
      </c>
      <c r="G38" s="22">
        <f>+SUMIF('TOTAL RECURSOS 2023'!$P:$P,CONCATENATE("K024",$A38,1,$G$8),'TOTAL RECURSOS 2023'!$N:$N)</f>
        <v>0</v>
      </c>
      <c r="H38" s="22">
        <f>+SUMIF('TOTAL RECURSOS 2023'!$P:$P,CONCATENATE("O001",$A38,4,$F$8),'TOTAL RECURSOS 2023'!$N:$N)</f>
        <v>0</v>
      </c>
      <c r="I38" s="22">
        <f>+SUMIF('TOTAL RECURSOS 2023'!$P:$P,CONCATENATE("M001",$A38,4,$F$8),'TOTAL RECURSOS 2023'!$N:$N)</f>
        <v>0</v>
      </c>
      <c r="J38" s="22">
        <f>+SUMIF('TOTAL RECURSOS 2023'!$P:$P,CONCATENATE("E006",$A38,4,$F$8),'TOTAL RECURSOS 2023'!$N:$N)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98721412</v>
      </c>
      <c r="D39" s="20">
        <f t="shared" ref="D39:J39" si="12">+D40+D43+D45</f>
        <v>3234669</v>
      </c>
      <c r="E39" s="20">
        <f t="shared" si="12"/>
        <v>7172781</v>
      </c>
      <c r="F39" s="20">
        <f t="shared" si="12"/>
        <v>85765602</v>
      </c>
      <c r="G39" s="20">
        <f t="shared" si="12"/>
        <v>0</v>
      </c>
      <c r="H39" s="20">
        <f t="shared" si="12"/>
        <v>33254</v>
      </c>
      <c r="I39" s="20">
        <f t="shared" si="12"/>
        <v>421814</v>
      </c>
      <c r="J39" s="20">
        <f t="shared" si="12"/>
        <v>2093292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95913324</v>
      </c>
      <c r="D40" s="22">
        <f t="shared" si="13"/>
        <v>2974941</v>
      </c>
      <c r="E40" s="22">
        <f t="shared" si="13"/>
        <v>7172781</v>
      </c>
      <c r="F40" s="22">
        <f t="shared" si="13"/>
        <v>85765602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91833924</v>
      </c>
      <c r="D41" s="22">
        <f>+SUMIF('TOTAL RECURSOS 2023'!$P:$P,CONCATENATE("O001",$A41,1,$F$8),'TOTAL RECURSOS 2023'!$N:$N)</f>
        <v>2817572</v>
      </c>
      <c r="E41" s="22">
        <f>+SUMIF('TOTAL RECURSOS 2023'!$P:$P,CONCATENATE("M001",$A41,1,$F$8),'TOTAL RECURSOS 2023'!$N:$N)</f>
        <v>6651647</v>
      </c>
      <c r="F41" s="22">
        <f>+SUMIF('TOTAL RECURSOS 2023'!$P:$P,CONCATENATE("E006",$A41,1,$F$8),'TOTAL RECURSOS 2023'!$N:$N)</f>
        <v>82364705</v>
      </c>
      <c r="G41" s="22">
        <f>+SUMIF('TOTAL RECURSOS 2023'!$P:$P,CONCATENATE("K024",$A41,1,$G$8),'TOTAL RECURSOS 2023'!$N:$N)</f>
        <v>0</v>
      </c>
      <c r="H41" s="22">
        <f>+SUMIF('TOTAL RECURSOS 2023'!$P:$P,CONCATENATE("O001",$A41,4,$F$8),'TOTAL RECURSOS 2023'!$N:$N)</f>
        <v>0</v>
      </c>
      <c r="I41" s="22">
        <f>+SUMIF('TOTAL RECURSOS 2023'!$P:$P,CONCATENATE("M001",$A41,4,$F$8),'TOTAL RECURSOS 2023'!$N:$N)</f>
        <v>0</v>
      </c>
      <c r="J41" s="22">
        <f>+SUMIF('TOTAL RECURSOS 2023'!$P:$P,CONCATENATE("E006",$A41,4,$F$8),'TOTAL RECURSOS 2023'!$N:$N)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4079400</v>
      </c>
      <c r="D42" s="22">
        <f>+SUMIF('TOTAL RECURSOS 2023'!$P:$P,CONCATENATE("O001",$A42,1,$F$8),'TOTAL RECURSOS 2023'!$N:$N)</f>
        <v>157369</v>
      </c>
      <c r="E42" s="22">
        <f>+SUMIF('TOTAL RECURSOS 2023'!$P:$P,CONCATENATE("M001",$A42,1,$F$8),'TOTAL RECURSOS 2023'!$N:$N)</f>
        <v>521134</v>
      </c>
      <c r="F42" s="22">
        <f>+SUMIF('TOTAL RECURSOS 2023'!$P:$P,CONCATENATE("E006",$A42,1,$F$8),'TOTAL RECURSOS 2023'!$N:$N)</f>
        <v>3400897</v>
      </c>
      <c r="G42" s="22">
        <f>+SUMIF('TOTAL RECURSOS 2023'!$P:$P,CONCATENATE("K024",$A42,1,$G$8),'TOTAL RECURSOS 2023'!$N:$N)</f>
        <v>0</v>
      </c>
      <c r="H42" s="22">
        <f>+SUMIF('TOTAL RECURSOS 2023'!$P:$P,CONCATENATE("O001",$A42,4,$F$8),'TOTAL RECURSOS 2023'!$N:$N)</f>
        <v>0</v>
      </c>
      <c r="I42" s="22">
        <f>+SUMIF('TOTAL RECURSOS 2023'!$P:$P,CONCATENATE("M001",$A42,4,$F$8),'TOTAL RECURSOS 2023'!$N:$N)</f>
        <v>0</v>
      </c>
      <c r="J42" s="22">
        <f>+SUMIF('TOTAL RECURSOS 2023'!$P:$P,CONCATENATE("E006",$A42,4,$F$8),'TOTAL RECURSOS 2023'!$N:$N)</f>
        <v>0</v>
      </c>
    </row>
    <row r="43" spans="1:10" ht="17.100000000000001" customHeight="1" x14ac:dyDescent="0.25">
      <c r="A43" s="27">
        <v>155</v>
      </c>
      <c r="B43" s="21" t="s">
        <v>493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493</v>
      </c>
      <c r="C44" s="22">
        <f>+SUM(D44:J44)</f>
        <v>1000000</v>
      </c>
      <c r="D44" s="22">
        <f>+SUMIF('TOTAL RECURSOS 2023'!$P:$P,CONCATENATE("O001",$A44,1,$F$8),'TOTAL RECURSOS 2023'!$N:$N)</f>
        <v>0</v>
      </c>
      <c r="E44" s="22">
        <f>+SUMIF('TOTAL RECURSOS 2023'!$P:$P,CONCATENATE("M001",$A44,1,$F$8),'TOTAL RECURSOS 2023'!$N:$N)</f>
        <v>0</v>
      </c>
      <c r="F44" s="22">
        <f>+SUMIF('TOTAL RECURSOS 2023'!$P:$P,CONCATENATE("E006",$A44,1,$F$8),'TOTAL RECURSOS 2023'!$N:$N)</f>
        <v>0</v>
      </c>
      <c r="G44" s="22">
        <f>+SUMIF('TOTAL RECURSOS 2023'!$P:$P,CONCATENATE("K024",$A44,1,$G$8),'TOTAL RECURSOS 2023'!$N:$N)</f>
        <v>0</v>
      </c>
      <c r="H44" s="22">
        <f>+SUMIF('TOTAL RECURSOS 2023'!$P:$P,CONCATENATE("O001",$A44,4,$F$8),'TOTAL RECURSOS 2023'!$N:$N)</f>
        <v>0</v>
      </c>
      <c r="I44" s="22">
        <f>+SUMIF('TOTAL RECURSOS 2023'!$P:$P,CONCATENATE("M001",$A44,4,$F$8),'TOTAL RECURSOS 2023'!$N:$N)</f>
        <v>250000</v>
      </c>
      <c r="J44" s="22">
        <f>+SUMIF('TOTAL RECURSOS 2023'!$P:$P,CONCATENATE("E006",$A44,4,$F$8),'TOTAL RECURSOS 2023'!$N:$N)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33254</v>
      </c>
      <c r="I45" s="22">
        <f t="shared" si="14"/>
        <v>171814</v>
      </c>
      <c r="J45" s="22">
        <f t="shared" si="14"/>
        <v>1343292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2023'!$P:$P,CONCATENATE("O001",$A46,1,$F$8),'TOTAL RECURSOS 2023'!$N:$N)</f>
        <v>259728</v>
      </c>
      <c r="E46" s="22">
        <f>+SUMIF('TOTAL RECURSOS 2023'!$P:$P,CONCATENATE("M001",$A46,1,$F$8),'TOTAL RECURSOS 2023'!$N:$N)</f>
        <v>0</v>
      </c>
      <c r="F46" s="22">
        <f>+SUMIF('TOTAL RECURSOS 2023'!$P:$P,CONCATENATE("E006",$A46,1,$F$8),'TOTAL RECURSOS 2023'!$N:$N)</f>
        <v>0</v>
      </c>
      <c r="G46" s="22">
        <f>+SUMIF('TOTAL RECURSOS 2023'!$P:$P,CONCATENATE("K024",$A46,1,$G$8),'TOTAL RECURSOS 2023'!$N:$N)</f>
        <v>0</v>
      </c>
      <c r="H46" s="22">
        <f>+SUMIF('TOTAL RECURSOS 2023'!$P:$P,CONCATENATE("O001",$A46,4,$F$8),'TOTAL RECURSOS 2023'!$N:$N)</f>
        <v>33254</v>
      </c>
      <c r="I46" s="22">
        <f>+SUMIF('TOTAL RECURSOS 2023'!$P:$P,CONCATENATE("M001",$A46,4,$F$8),'TOTAL RECURSOS 2023'!$N:$N)</f>
        <v>171814</v>
      </c>
      <c r="J46" s="22">
        <f>+SUMIF('TOTAL RECURSOS 2023'!$P:$P,CONCATENATE("E006",$A46,4,$F$8),'TOTAL RECURSOS 2023'!$N:$N)</f>
        <v>1343292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2023'!$P:$P,CONCATENATE("O001",$A49,1,$F$8),'TOTAL RECURSOS 2023'!$N:$N)</f>
        <v>0</v>
      </c>
      <c r="E49" s="22">
        <f>+SUMIF('TOTAL RECURSOS 2023'!$P:$P,CONCATENATE("M001",$A49,1,$F$8),'TOTAL RECURSOS 2023'!$N:$N)</f>
        <v>0</v>
      </c>
      <c r="F49" s="22">
        <f>+SUMIF('TOTAL RECURSOS 2023'!$P:$P,CONCATENATE("E006",$A49,1,$F$8),'TOTAL RECURSOS 2023'!$N:$N)</f>
        <v>0</v>
      </c>
      <c r="G49" s="22">
        <f>+SUMIF('TOTAL RECURSOS 2023'!$P:$P,CONCATENATE("K024",$A49,1,$G$8),'TOTAL RECURSOS 2023'!$N:$N)</f>
        <v>0</v>
      </c>
      <c r="H49" s="22">
        <f>+SUMIF('TOTAL RECURSOS 2023'!$P:$P,CONCATENATE("O001",$A49,4,$F$8),'TOTAL RECURSOS 2023'!$N:$N)</f>
        <v>0</v>
      </c>
      <c r="I49" s="22">
        <f>+SUMIF('TOTAL RECURSOS 2023'!$P:$P,CONCATENATE("M001",$A49,4,$F$8),'TOTAL RECURSOS 2023'!$N:$N)</f>
        <v>0</v>
      </c>
      <c r="J49" s="22">
        <f>+SUMIF('TOTAL RECURSOS 2023'!$P:$P,CONCATENATE("E006",$A49,4,$F$8),'TOTAL RECURSOS 2023'!$N:$N)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2023'!$P:$P,CONCATENATE("O001",$A50,1,$F$8),'TOTAL RECURSOS 2023'!$N:$N)</f>
        <v>0</v>
      </c>
      <c r="E50" s="22">
        <f>+SUMIF('TOTAL RECURSOS 2023'!$P:$P,CONCATENATE("M001",$A50,1,$F$8),'TOTAL RECURSOS 2023'!$N:$N)</f>
        <v>0</v>
      </c>
      <c r="F50" s="22">
        <f>+SUMIF('TOTAL RECURSOS 2023'!$P:$P,CONCATENATE("E006",$A50,1,$F$8),'TOTAL RECURSOS 2023'!$N:$N)</f>
        <v>0</v>
      </c>
      <c r="G50" s="22">
        <f>+SUMIF('TOTAL RECURSOS 2023'!$P:$P,CONCATENATE("K024",$A50,1,$G$8),'TOTAL RECURSOS 2023'!$N:$N)</f>
        <v>0</v>
      </c>
      <c r="H50" s="22">
        <f>+SUMIF('TOTAL RECURSOS 2023'!$P:$P,CONCATENATE("O001",$A50,4,$F$8),'TOTAL RECURSOS 2023'!$N:$N)</f>
        <v>0</v>
      </c>
      <c r="I50" s="22">
        <f>+SUMIF('TOTAL RECURSOS 2023'!$P:$P,CONCATENATE("M001",$A50,4,$F$8),'TOTAL RECURSOS 2023'!$N:$N)</f>
        <v>0</v>
      </c>
      <c r="J50" s="22">
        <f>+SUMIF('TOTAL RECURSOS 2023'!$P:$P,CONCATENATE("E006",$A50,4,$F$8),'TOTAL RECURSOS 2023'!$N:$N)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2023'!$P:$P,CONCATENATE("O001",$A51,1,$F$8),'TOTAL RECURSOS 2023'!$N:$N)</f>
        <v>0</v>
      </c>
      <c r="E51" s="22">
        <f>+SUMIF('TOTAL RECURSOS 2023'!$P:$P,CONCATENATE("M001",$A51,1,$F$8),'TOTAL RECURSOS 2023'!$N:$N)</f>
        <v>0</v>
      </c>
      <c r="F51" s="22">
        <f>+SUMIF('TOTAL RECURSOS 2023'!$P:$P,CONCATENATE("E006",$A51,1,$F$8),'TOTAL RECURSOS 2023'!$N:$N)</f>
        <v>0</v>
      </c>
      <c r="G51" s="22">
        <f>+SUMIF('TOTAL RECURSOS 2023'!$P:$P,CONCATENATE("K024",$A51,1,$G$8),'TOTAL RECURSOS 2023'!$N:$N)</f>
        <v>0</v>
      </c>
      <c r="H51" s="22">
        <f>+SUMIF('TOTAL RECURSOS 2023'!$P:$P,CONCATENATE("O001",$A51,4,$F$8),'TOTAL RECURSOS 2023'!$N:$N)</f>
        <v>0</v>
      </c>
      <c r="I51" s="22">
        <f>+SUMIF('TOTAL RECURSOS 2023'!$P:$P,CONCATENATE("M001",$A51,4,$F$8),'TOTAL RECURSOS 2023'!$N:$N)</f>
        <v>0</v>
      </c>
      <c r="J51" s="22">
        <f>+SUMIF('TOTAL RECURSOS 2023'!$P:$P,CONCATENATE("E006",$A51,4,$F$8),'TOTAL RECURSOS 2023'!$N:$N)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2023'!$P:$P,CONCATENATE("O001",$A52,1,$F$8),'TOTAL RECURSOS 2023'!$N:$N)</f>
        <v>0</v>
      </c>
      <c r="E52" s="22">
        <f>+SUMIF('TOTAL RECURSOS 2023'!$P:$P,CONCATENATE("M001",$A52,1,$F$8),'TOTAL RECURSOS 2023'!$N:$N)</f>
        <v>0</v>
      </c>
      <c r="F52" s="22">
        <f>+SUMIF('TOTAL RECURSOS 2023'!$P:$P,CONCATENATE("E006",$A52,1,$F$8),'TOTAL RECURSOS 2023'!$N:$N)</f>
        <v>0</v>
      </c>
      <c r="G52" s="22">
        <f>+SUMIF('TOTAL RECURSOS 2023'!$P:$P,CONCATENATE("K024",$A52,1,$G$8),'TOTAL RECURSOS 2023'!$N:$N)</f>
        <v>0</v>
      </c>
      <c r="H52" s="22">
        <f>+SUMIF('TOTAL RECURSOS 2023'!$P:$P,CONCATENATE("O001",$A52,4,$F$8),'TOTAL RECURSOS 2023'!$N:$N)</f>
        <v>0</v>
      </c>
      <c r="I52" s="22">
        <f>+SUMIF('TOTAL RECURSOS 2023'!$P:$P,CONCATENATE("M001",$A52,4,$F$8),'TOTAL RECURSOS 2023'!$N:$N)</f>
        <v>0</v>
      </c>
      <c r="J52" s="22">
        <f>+SUMIF('TOTAL RECURSOS 2023'!$P:$P,CONCATENATE("E006",$A52,4,$F$8),'TOTAL RECURSOS 2023'!$N:$N)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2023'!$P:$P,CONCATENATE("O001",$A53,1,$F$8),'TOTAL RECURSOS 2023'!$N:$N)</f>
        <v>0</v>
      </c>
      <c r="E53" s="22">
        <f>+SUMIF('TOTAL RECURSOS 2023'!$P:$P,CONCATENATE("M001",$A53,1,$F$8),'TOTAL RECURSOS 2023'!$N:$N)</f>
        <v>0</v>
      </c>
      <c r="F53" s="22">
        <f>+SUMIF('TOTAL RECURSOS 2023'!$P:$P,CONCATENATE("E006",$A53,1,$F$8),'TOTAL RECURSOS 2023'!$N:$N)</f>
        <v>0</v>
      </c>
      <c r="G53" s="22">
        <f>+SUMIF('TOTAL RECURSOS 2023'!$P:$P,CONCATENATE("K024",$A53,1,$G$8),'TOTAL RECURSOS 2023'!$N:$N)</f>
        <v>0</v>
      </c>
      <c r="H53" s="22">
        <f>+SUMIF('TOTAL RECURSOS 2023'!$P:$P,CONCATENATE("O001",$A53,4,$F$8),'TOTAL RECURSOS 2023'!$N:$N)</f>
        <v>0</v>
      </c>
      <c r="I53" s="22">
        <f>+SUMIF('TOTAL RECURSOS 2023'!$P:$P,CONCATENATE("M001",$A53,4,$F$8),'TOTAL RECURSOS 2023'!$N:$N)</f>
        <v>0</v>
      </c>
      <c r="J53" s="22">
        <f>+SUMIF('TOTAL RECURSOS 2023'!$P:$P,CONCATENATE("E006",$A53,4,$F$8),'TOTAL RECURSOS 2023'!$N:$N)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2023'!$P:$P,CONCATENATE("O001",$A54,1,$F$8),'TOTAL RECURSOS 2023'!$N:$N)</f>
        <v>0</v>
      </c>
      <c r="E54" s="22">
        <f>+SUMIF('TOTAL RECURSOS 2023'!$P:$P,CONCATENATE("M001",$A54,1,$F$8),'TOTAL RECURSOS 2023'!$N:$N)</f>
        <v>0</v>
      </c>
      <c r="F54" s="22">
        <f>+SUMIF('TOTAL RECURSOS 2023'!$P:$P,CONCATENATE("E006",$A54,1,$F$8),'TOTAL RECURSOS 2023'!$N:$N)</f>
        <v>0</v>
      </c>
      <c r="G54" s="22">
        <f>+SUMIF('TOTAL RECURSOS 2023'!$P:$P,CONCATENATE("K024",$A54,1,$G$8),'TOTAL RECURSOS 2023'!$N:$N)</f>
        <v>0</v>
      </c>
      <c r="H54" s="22">
        <f>+SUMIF('TOTAL RECURSOS 2023'!$P:$P,CONCATENATE("O001",$A54,4,$F$8),'TOTAL RECURSOS 2023'!$N:$N)</f>
        <v>0</v>
      </c>
      <c r="I54" s="22">
        <f>+SUMIF('TOTAL RECURSOS 2023'!$P:$P,CONCATENATE("M001",$A54,4,$F$8),'TOTAL RECURSOS 2023'!$N:$N)</f>
        <v>0</v>
      </c>
      <c r="J54" s="22">
        <f>+SUMIF('TOTAL RECURSOS 2023'!$P:$P,CONCATENATE("E006",$A54,4,$F$8),'TOTAL RECURSOS 2023'!$N:$N)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2023'!$P:$P,CONCATENATE("O001",$A55,1,$F$8),'TOTAL RECURSOS 2023'!$N:$N)</f>
        <v>0</v>
      </c>
      <c r="E55" s="22">
        <f>+SUMIF('TOTAL RECURSOS 2023'!$P:$P,CONCATENATE("M001",$A55,1,$F$8),'TOTAL RECURSOS 2023'!$N:$N)</f>
        <v>0</v>
      </c>
      <c r="F55" s="22">
        <f>+SUMIF('TOTAL RECURSOS 2023'!$P:$P,CONCATENATE("E006",$A55,1,$F$8),'TOTAL RECURSOS 2023'!$N:$N)</f>
        <v>0</v>
      </c>
      <c r="G55" s="22">
        <f>+SUMIF('TOTAL RECURSOS 2023'!$P:$P,CONCATENATE("K024",$A55,1,$G$8),'TOTAL RECURSOS 2023'!$N:$N)</f>
        <v>0</v>
      </c>
      <c r="H55" s="22">
        <f>+SUMIF('TOTAL RECURSOS 2023'!$P:$P,CONCATENATE("O001",$A55,4,$F$8),'TOTAL RECURSOS 2023'!$N:$N)</f>
        <v>0</v>
      </c>
      <c r="I55" s="22">
        <f>+SUMIF('TOTAL RECURSOS 2023'!$P:$P,CONCATENATE("M001",$A55,4,$F$8),'TOTAL RECURSOS 2023'!$N:$N)</f>
        <v>0</v>
      </c>
      <c r="J55" s="22">
        <f>+SUMIF('TOTAL RECURSOS 2023'!$P:$P,CONCATENATE("E006",$A55,4,$F$8),'TOTAL RECURSOS 2023'!$N:$N)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2023'!$P:$P,CONCATENATE("O001",$A56,1,$F$8),'TOTAL RECURSOS 2023'!$N:$N)</f>
        <v>0</v>
      </c>
      <c r="E56" s="22">
        <f>+SUMIF('TOTAL RECURSOS 2023'!$P:$P,CONCATENATE("M001",$A56,1,$F$8),'TOTAL RECURSOS 2023'!$N:$N)</f>
        <v>0</v>
      </c>
      <c r="F56" s="22">
        <f>+SUMIF('TOTAL RECURSOS 2023'!$P:$P,CONCATENATE("E006",$A56,1,$F$8),'TOTAL RECURSOS 2023'!$N:$N)</f>
        <v>0</v>
      </c>
      <c r="G56" s="22">
        <f>+SUMIF('TOTAL RECURSOS 2023'!$P:$P,CONCATENATE("K024",$A56,1,$G$8),'TOTAL RECURSOS 2023'!$N:$N)</f>
        <v>0</v>
      </c>
      <c r="H56" s="22">
        <f>+SUMIF('TOTAL RECURSOS 2023'!$P:$P,CONCATENATE("O001",$A56,4,$F$8),'TOTAL RECURSOS 2023'!$N:$N)</f>
        <v>0</v>
      </c>
      <c r="I56" s="22">
        <f>+SUMIF('TOTAL RECURSOS 2023'!$P:$P,CONCATENATE("M001",$A56,4,$F$8),'TOTAL RECURSOS 2023'!$N:$N)</f>
        <v>0</v>
      </c>
      <c r="J56" s="22">
        <f>+SUMIF('TOTAL RECURSOS 2023'!$P:$P,CONCATENATE("E006",$A56,4,$F$8),'TOTAL RECURSOS 2023'!$N:$N)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+C58+C72+C79++C98+C109+C114+C125</f>
        <v>23656199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23000</v>
      </c>
      <c r="I57" s="18">
        <f t="shared" si="18"/>
        <v>149920</v>
      </c>
      <c r="J57" s="18">
        <f t="shared" si="18"/>
        <v>23483279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>+C59+C61+C63+C65+C68+C70</f>
        <v>1818982</v>
      </c>
      <c r="D58" s="20">
        <f>+D59+D61+D63+D65+D68+D70</f>
        <v>0</v>
      </c>
      <c r="E58" s="20">
        <f>+E59+E61+E63+E65+E68+E70</f>
        <v>0</v>
      </c>
      <c r="F58" s="20">
        <f>+F59+F61+F63+F65+F68+F70</f>
        <v>0</v>
      </c>
      <c r="G58" s="20">
        <f t="shared" ref="G58" si="19">+G59+G61+G63+G65+G70</f>
        <v>0</v>
      </c>
      <c r="H58" s="20">
        <f>+H59+H61+H63+H65+H68+H70</f>
        <v>23000</v>
      </c>
      <c r="I58" s="20">
        <f>+I59+I61+I63+I65+I68+I70</f>
        <v>40920</v>
      </c>
      <c r="J58" s="20">
        <f>+J59+J61+J63+J65+J68+J70</f>
        <v>1755062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699184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10000</v>
      </c>
      <c r="J59" s="22">
        <f t="shared" si="20"/>
        <v>689184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699184</v>
      </c>
      <c r="D60" s="22">
        <f>+SUMIF('TOTAL RECURSOS 2023'!$P:$P,CONCATENATE("O001",$A60,1,$F$8),'TOTAL RECURSOS 2023'!$N:$N)</f>
        <v>0</v>
      </c>
      <c r="E60" s="22">
        <f>+SUMIF('TOTAL RECURSOS 2023'!$P:$P,CONCATENATE("M001",$A60,1,$F$8),'TOTAL RECURSOS 2023'!$N:$N)</f>
        <v>0</v>
      </c>
      <c r="F60" s="22">
        <f>+SUMIF('TOTAL RECURSOS 2023'!$P:$P,CONCATENATE("E006",$A60,1,$F$8),'TOTAL RECURSOS 2023'!$N:$N)</f>
        <v>0</v>
      </c>
      <c r="G60" s="22">
        <f>+SUMIF('TOTAL RECURSOS 2023'!$P:$P,CONCATENATE("K024",$A60,1,$G$8),'TOTAL RECURSOS 2023'!$N:$N)</f>
        <v>0</v>
      </c>
      <c r="H60" s="22">
        <f>+SUMIF('TOTAL RECURSOS 2023'!$P:$P,CONCATENATE("O001",$A60,4,$F$8),'TOTAL RECURSOS 2023'!$N:$N)</f>
        <v>0</v>
      </c>
      <c r="I60" s="22">
        <f>+SUMIF('TOTAL RECURSOS 2023'!$P:$P,CONCATENATE("M001",$A60,4,$F$8),'TOTAL RECURSOS 2023'!$N:$N)</f>
        <v>10000</v>
      </c>
      <c r="J60" s="22">
        <f>+SUMIF('TOTAL RECURSOS 2023'!$P:$P,CONCATENATE("E006",$A60,4,$F$8),'TOTAL RECURSOS 2023'!$N:$N)</f>
        <v>689184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73000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3000</v>
      </c>
      <c r="I61" s="22">
        <f t="shared" si="21"/>
        <v>10000</v>
      </c>
      <c r="J61" s="22">
        <f t="shared" si="21"/>
        <v>60000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73000</v>
      </c>
      <c r="D62" s="22">
        <f>+SUMIF('TOTAL RECURSOS 2023'!$P:$P,CONCATENATE("O001",$A62,1,$F$8),'TOTAL RECURSOS 2023'!$N:$N)</f>
        <v>0</v>
      </c>
      <c r="E62" s="22">
        <f>+SUMIF('TOTAL RECURSOS 2023'!$P:$P,CONCATENATE("M001",$A62,1,$F$8),'TOTAL RECURSOS 2023'!$N:$N)</f>
        <v>0</v>
      </c>
      <c r="F62" s="22">
        <f>+SUMIF('TOTAL RECURSOS 2023'!$P:$P,CONCATENATE("E006",$A62,1,$F$8),'TOTAL RECURSOS 2023'!$N:$N)</f>
        <v>0</v>
      </c>
      <c r="G62" s="22">
        <f>+SUMIF('TOTAL RECURSOS 2023'!$P:$P,CONCATENATE("K024",$A62,1,$G$8),'TOTAL RECURSOS 2023'!$N:$N)</f>
        <v>0</v>
      </c>
      <c r="H62" s="22">
        <f>+SUMIF('TOTAL RECURSOS 2023'!$P:$P,CONCATENATE("O001",$A62,4,$F$8),'TOTAL RECURSOS 2023'!$N:$N)</f>
        <v>3000</v>
      </c>
      <c r="I62" s="22">
        <f>+SUMIF('TOTAL RECURSOS 2023'!$P:$P,CONCATENATE("M001",$A62,4,$F$8),'TOTAL RECURSOS 2023'!$N:$N)</f>
        <v>10000</v>
      </c>
      <c r="J62" s="22">
        <f>+SUMIF('TOTAL RECURSOS 2023'!$P:$P,CONCATENATE("E006",$A62,4,$F$8),'TOTAL RECURSOS 2023'!$N:$N)</f>
        <v>60000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183097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20000</v>
      </c>
      <c r="I63" s="22">
        <f t="shared" si="22"/>
        <v>7000</v>
      </c>
      <c r="J63" s="22">
        <f t="shared" si="22"/>
        <v>156097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183097</v>
      </c>
      <c r="D64" s="22">
        <f>+SUMIF('TOTAL RECURSOS 2023'!$P:$P,CONCATENATE("O001",$A64,1,$F$8),'TOTAL RECURSOS 2023'!$N:$N)</f>
        <v>0</v>
      </c>
      <c r="E64" s="22">
        <f>+SUMIF('TOTAL RECURSOS 2023'!$P:$P,CONCATENATE("M001",$A64,1,$F$8),'TOTAL RECURSOS 2023'!$N:$N)</f>
        <v>0</v>
      </c>
      <c r="F64" s="22">
        <f>+SUMIF('TOTAL RECURSOS 2023'!$P:$P,CONCATENATE("E006",$A64,1,$F$8),'TOTAL RECURSOS 2023'!$N:$N)</f>
        <v>0</v>
      </c>
      <c r="G64" s="22">
        <f>+SUMIF('TOTAL RECURSOS 2023'!$P:$P,CONCATENATE("K024",$A64,1,$G$8),'TOTAL RECURSOS 2023'!$N:$N)</f>
        <v>0</v>
      </c>
      <c r="H64" s="22">
        <f>+SUMIF('TOTAL RECURSOS 2023'!$P:$P,CONCATENATE("O001",$A64,4,$F$8),'TOTAL RECURSOS 2023'!$N:$N)</f>
        <v>20000</v>
      </c>
      <c r="I64" s="22">
        <f>+SUMIF('TOTAL RECURSOS 2023'!$P:$P,CONCATENATE("M001",$A64,4,$F$8),'TOTAL RECURSOS 2023'!$N:$N)</f>
        <v>7000</v>
      </c>
      <c r="J64" s="22">
        <f>+SUMIF('TOTAL RECURSOS 2023'!$P:$P,CONCATENATE("E006",$A64,4,$F$8),'TOTAL RECURSOS 2023'!$N:$N)</f>
        <v>156097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715928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0</v>
      </c>
      <c r="J65" s="22">
        <f t="shared" si="23"/>
        <v>715928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35904</v>
      </c>
      <c r="D66" s="22">
        <f>+SUMIF('TOTAL RECURSOS 2023'!$P:$P,CONCATENATE("O001",$A66,1,$F$8),'TOTAL RECURSOS 2023'!$N:$N)</f>
        <v>0</v>
      </c>
      <c r="E66" s="22">
        <f>+SUMIF('TOTAL RECURSOS 2023'!$P:$P,CONCATENATE("M001",$A66,1,$F$8),'TOTAL RECURSOS 2023'!$N:$N)</f>
        <v>0</v>
      </c>
      <c r="F66" s="22">
        <f>+SUMIF('TOTAL RECURSOS 2023'!$P:$P,CONCATENATE("E006",$A66,1,$F$8),'TOTAL RECURSOS 2023'!$N:$N)</f>
        <v>0</v>
      </c>
      <c r="G66" s="22">
        <f>+SUMIF('TOTAL RECURSOS 2023'!$P:$P,CONCATENATE("K024",$A66,1,$G$8),'TOTAL RECURSOS 2023'!$N:$N)</f>
        <v>0</v>
      </c>
      <c r="H66" s="22">
        <f>+SUMIF('TOTAL RECURSOS 2023'!$P:$P,CONCATENATE("O001",$A66,4,$F$8),'TOTAL RECURSOS 2023'!$N:$N)</f>
        <v>0</v>
      </c>
      <c r="I66" s="22">
        <f>+SUMIF('TOTAL RECURSOS 2023'!$P:$P,CONCATENATE("M001",$A66,4,$F$8),'TOTAL RECURSOS 2023'!$N:$N)</f>
        <v>0</v>
      </c>
      <c r="J66" s="22">
        <f>+SUMIF('TOTAL RECURSOS 2023'!$P:$P,CONCATENATE("E006",$A66,4,$F$8),'TOTAL RECURSOS 2023'!$N:$N)</f>
        <v>35904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680024</v>
      </c>
      <c r="D67" s="22">
        <f>+SUMIF('TOTAL RECURSOS 2023'!$P:$P,CONCATENATE("O001",$A67,1,$F$8),'TOTAL RECURSOS 2023'!$N:$N)</f>
        <v>0</v>
      </c>
      <c r="E67" s="22">
        <f>+SUMIF('TOTAL RECURSOS 2023'!$P:$P,CONCATENATE("M001",$A67,1,$F$8),'TOTAL RECURSOS 2023'!$N:$N)</f>
        <v>0</v>
      </c>
      <c r="F67" s="22">
        <f>+SUMIF('TOTAL RECURSOS 2023'!$P:$P,CONCATENATE("E006",$A67,1,$F$8),'TOTAL RECURSOS 2023'!$N:$N)</f>
        <v>0</v>
      </c>
      <c r="G67" s="22">
        <f>+SUMIF('TOTAL RECURSOS 2023'!$P:$P,CONCATENATE("K024",$A67,1,$G$8),'TOTAL RECURSOS 2023'!$N:$N)</f>
        <v>0</v>
      </c>
      <c r="H67" s="22">
        <f>+SUMIF('TOTAL RECURSOS 2023'!$P:$P,CONCATENATE("O001",$A67,4,$F$8),'TOTAL RECURSOS 2023'!$N:$N)</f>
        <v>0</v>
      </c>
      <c r="I67" s="22">
        <f>+SUMIF('TOTAL RECURSOS 2023'!$P:$P,CONCATENATE("M001",$A67,4,$F$8),'TOTAL RECURSOS 2023'!$N:$N)</f>
        <v>0</v>
      </c>
      <c r="J67" s="22">
        <f>+SUMIF('TOTAL RECURSOS 2023'!$P:$P,CONCATENATE("E006",$A67,4,$F$8),'TOTAL RECURSOS 2023'!$N:$N)</f>
        <v>680024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70" si="24">+C69</f>
        <v>145221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13920</v>
      </c>
      <c r="J68" s="22">
        <f t="shared" si="24"/>
        <v>131301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145221</v>
      </c>
      <c r="D69" s="22">
        <f>+SUMIF('TOTAL RECURSOS 2023'!$P:$P,CONCATENATE("O001",$A69,1,$F$8),'TOTAL RECURSOS 2023'!$N:$N)</f>
        <v>0</v>
      </c>
      <c r="E69" s="22">
        <f>+SUMIF('TOTAL RECURSOS 2023'!$P:$P,CONCATENATE("M001",$A69,1,$F$8),'TOTAL RECURSOS 2023'!$N:$N)</f>
        <v>0</v>
      </c>
      <c r="F69" s="22">
        <f>+SUMIF('TOTAL RECURSOS 2023'!$P:$P,CONCATENATE("E006",$A69,1,$F$8),'TOTAL RECURSOS 2023'!$N:$N)</f>
        <v>0</v>
      </c>
      <c r="G69" s="22">
        <f>+SUMIF('TOTAL RECURSOS 2023'!$P:$P,CONCATENATE("K024",$A69,1,$G$8),'TOTAL RECURSOS 2023'!$N:$N)</f>
        <v>0</v>
      </c>
      <c r="H69" s="22">
        <f>+SUMIF('TOTAL RECURSOS 2023'!$P:$P,CONCATENATE("O001",$A69,4,$F$8),'TOTAL RECURSOS 2023'!$N:$N)</f>
        <v>0</v>
      </c>
      <c r="I69" s="22">
        <f>+SUMIF('TOTAL RECURSOS 2023'!$P:$P,CONCATENATE("M001",$A69,4,$F$8),'TOTAL RECURSOS 2023'!$N:$N)</f>
        <v>13920</v>
      </c>
      <c r="J69" s="22">
        <f>+SUMIF('TOTAL RECURSOS 2023'!$P:$P,CONCATENATE("E006",$A69,4,$F$8),'TOTAL RECURSOS 2023'!$N:$N)</f>
        <v>131301</v>
      </c>
    </row>
    <row r="70" spans="1:10" ht="17.100000000000001" customHeight="1" x14ac:dyDescent="0.25">
      <c r="A70" s="27">
        <v>217</v>
      </c>
      <c r="B70" s="114" t="s">
        <v>509</v>
      </c>
      <c r="C70" s="22">
        <f t="shared" si="24"/>
        <v>2552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2552</v>
      </c>
    </row>
    <row r="71" spans="1:10" ht="17.100000000000001" customHeight="1" x14ac:dyDescent="0.25">
      <c r="A71" s="28">
        <v>21701</v>
      </c>
      <c r="B71" s="21" t="s">
        <v>510</v>
      </c>
      <c r="C71" s="22">
        <f>+SUM(D71:J71)</f>
        <v>2552</v>
      </c>
      <c r="D71" s="22">
        <f>+SUMIF('TOTAL RECURSOS 2023'!$P:$P,CONCATENATE("O001",$A71,1,$F$8),'TOTAL RECURSOS 2023'!$N:$N)</f>
        <v>0</v>
      </c>
      <c r="E71" s="22">
        <f>+SUMIF('TOTAL RECURSOS 2023'!$P:$P,CONCATENATE("M001",$A71,1,$F$8),'TOTAL RECURSOS 2023'!$N:$N)</f>
        <v>0</v>
      </c>
      <c r="F71" s="22">
        <f>+SUMIF('TOTAL RECURSOS 2023'!$P:$P,CONCATENATE("E006",$A71,1,$F$8),'TOTAL RECURSOS 2023'!$N:$N)</f>
        <v>0</v>
      </c>
      <c r="G71" s="22">
        <f>+SUMIF('TOTAL RECURSOS 2023'!$P:$P,CONCATENATE("K024",$A71,1,$G$8),'TOTAL RECURSOS 2023'!$N:$N)</f>
        <v>0</v>
      </c>
      <c r="H71" s="22">
        <f>+SUMIF('TOTAL RECURSOS 2023'!$P:$P,CONCATENATE("O001",$A71,4,$F$8),'TOTAL RECURSOS 2023'!$N:$N)</f>
        <v>0</v>
      </c>
      <c r="I71" s="22">
        <f>+SUMIF('TOTAL RECURSOS 2023'!$P:$P,CONCATENATE("M001",$A71,4,$F$8),'TOTAL RECURSOS 2023'!$N:$N)</f>
        <v>0</v>
      </c>
      <c r="J71" s="22">
        <f>+SUMIF('TOTAL RECURSOS 2023'!$P:$P,CONCATENATE("E006",$A71,4,$F$8),'TOTAL RECURSOS 2023'!$N:$N)</f>
        <v>2552</v>
      </c>
    </row>
    <row r="72" spans="1:10" s="9" customFormat="1" ht="17.100000000000001" customHeight="1" x14ac:dyDescent="0.2">
      <c r="A72" s="26">
        <v>2200</v>
      </c>
      <c r="B72" s="19" t="s">
        <v>248</v>
      </c>
      <c r="C72" s="20">
        <f t="shared" ref="C72:J72" si="25">+C73+C77</f>
        <v>287486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5000</v>
      </c>
      <c r="J72" s="20">
        <f t="shared" si="25"/>
        <v>282486</v>
      </c>
    </row>
    <row r="73" spans="1:10" ht="17.100000000000001" customHeight="1" x14ac:dyDescent="0.25">
      <c r="A73" s="27" t="s">
        <v>133</v>
      </c>
      <c r="B73" s="21" t="s">
        <v>249</v>
      </c>
      <c r="C73" s="22">
        <f>+C74+C75+C76</f>
        <v>252080</v>
      </c>
      <c r="D73" s="22">
        <f t="shared" ref="D73:J73" si="26">+D74+D75+D76</f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3916</v>
      </c>
      <c r="J73" s="22">
        <f t="shared" si="26"/>
        <v>248164</v>
      </c>
    </row>
    <row r="74" spans="1:10" ht="17.100000000000001" customHeight="1" x14ac:dyDescent="0.25">
      <c r="A74" s="28">
        <v>22103</v>
      </c>
      <c r="B74" s="29" t="s">
        <v>470</v>
      </c>
      <c r="C74" s="22">
        <f>+SUM(D74:J74)</f>
        <v>10000</v>
      </c>
      <c r="D74" s="22">
        <f>+SUMIF('TOTAL RECURSOS 2023'!$P:$P,CONCATENATE("O001",$A74,1,$F$8),'TOTAL RECURSOS 2023'!$N:$N)</f>
        <v>0</v>
      </c>
      <c r="E74" s="22">
        <f>+SUMIF('TOTAL RECURSOS 2023'!$P:$P,CONCATENATE("M001",$A74,1,$F$8),'TOTAL RECURSOS 2023'!$N:$N)</f>
        <v>0</v>
      </c>
      <c r="F74" s="22">
        <f>+SUMIF('TOTAL RECURSOS 2023'!$P:$P,CONCATENATE("E006",$A74,1,$F$8),'TOTAL RECURSOS 2023'!$N:$N)</f>
        <v>0</v>
      </c>
      <c r="G74" s="22">
        <f>+SUMIF('TOTAL RECURSOS 2023'!$P:$P,CONCATENATE("K024",$A74,1,$G$8),'TOTAL RECURSOS 2023'!$N:$N)</f>
        <v>0</v>
      </c>
      <c r="H74" s="22">
        <f>+SUMIF('TOTAL RECURSOS 2023'!$P:$P,CONCATENATE("O001",$A74,4,$F$8),'TOTAL RECURSOS 2023'!$N:$N)</f>
        <v>0</v>
      </c>
      <c r="I74" s="22">
        <f>+SUMIF('TOTAL RECURSOS 2023'!$P:$P,CONCATENATE("M001",$A74,4,$F$8),'TOTAL RECURSOS 2023'!$N:$N)</f>
        <v>0</v>
      </c>
      <c r="J74" s="22">
        <f>+SUMIF('TOTAL RECURSOS 2023'!$P:$P,CONCATENATE("E006",$A74,4,$F$8),'TOTAL RECURSOS 2023'!$N:$N)</f>
        <v>10000</v>
      </c>
    </row>
    <row r="75" spans="1:10" ht="17.100000000000001" customHeight="1" x14ac:dyDescent="0.25">
      <c r="A75" s="28" t="s">
        <v>16</v>
      </c>
      <c r="B75" s="29" t="s">
        <v>250</v>
      </c>
      <c r="C75" s="22">
        <f>+SUM(D75:J75)</f>
        <v>175726</v>
      </c>
      <c r="D75" s="22">
        <f>+SUMIF('TOTAL RECURSOS 2023'!$P:$P,CONCATENATE("O001",$A75,1,$F$8),'TOTAL RECURSOS 2023'!$N:$N)</f>
        <v>0</v>
      </c>
      <c r="E75" s="22">
        <f>+SUMIF('TOTAL RECURSOS 2023'!$P:$P,CONCATENATE("M001",$A75,1,$F$8),'TOTAL RECURSOS 2023'!$N:$N)</f>
        <v>0</v>
      </c>
      <c r="F75" s="22">
        <f>+SUMIF('TOTAL RECURSOS 2023'!$P:$P,CONCATENATE("E006",$A75,1,$F$8),'TOTAL RECURSOS 2023'!$N:$N)</f>
        <v>0</v>
      </c>
      <c r="G75" s="22">
        <f>+SUMIF('TOTAL RECURSOS 2023'!$P:$P,CONCATENATE("K024",$A75,1,$G$8),'TOTAL RECURSOS 2023'!$N:$N)</f>
        <v>0</v>
      </c>
      <c r="H75" s="22">
        <f>+SUMIF('TOTAL RECURSOS 2023'!$P:$P,CONCATENATE("O001",$A75,4,$F$8),'TOTAL RECURSOS 2023'!$N:$N)</f>
        <v>0</v>
      </c>
      <c r="I75" s="22">
        <f>+SUMIF('TOTAL RECURSOS 2023'!$P:$P,CONCATENATE("M001",$A75,4,$F$8),'TOTAL RECURSOS 2023'!$N:$N)</f>
        <v>3916</v>
      </c>
      <c r="J75" s="22">
        <f>+SUMIF('TOTAL RECURSOS 2023'!$P:$P,CONCATENATE("E006",$A75,4,$F$8),'TOTAL RECURSOS 2023'!$N:$N)</f>
        <v>171810</v>
      </c>
    </row>
    <row r="76" spans="1:10" ht="17.100000000000001" customHeight="1" x14ac:dyDescent="0.25">
      <c r="A76" s="28" t="s">
        <v>63</v>
      </c>
      <c r="B76" s="21" t="s">
        <v>251</v>
      </c>
      <c r="C76" s="22">
        <f>+SUM(D76:J76)</f>
        <v>66354</v>
      </c>
      <c r="D76" s="22">
        <f>+SUMIF('TOTAL RECURSOS 2023'!$P:$P,CONCATENATE("O001",$A76,1,$F$8),'TOTAL RECURSOS 2023'!$N:$N)</f>
        <v>0</v>
      </c>
      <c r="E76" s="22">
        <f>+SUMIF('TOTAL RECURSOS 2023'!$P:$P,CONCATENATE("M001",$A76,1,$F$8),'TOTAL RECURSOS 2023'!$N:$N)</f>
        <v>0</v>
      </c>
      <c r="F76" s="22">
        <f>+SUMIF('TOTAL RECURSOS 2023'!$P:$P,CONCATENATE("E006",$A76,1,$F$8),'TOTAL RECURSOS 2023'!$N:$N)</f>
        <v>0</v>
      </c>
      <c r="G76" s="22">
        <f>+SUMIF('TOTAL RECURSOS 2023'!$P:$P,CONCATENATE("K024",$A76,1,$G$8),'TOTAL RECURSOS 2023'!$N:$N)</f>
        <v>0</v>
      </c>
      <c r="H76" s="22">
        <f>+SUMIF('TOTAL RECURSOS 2023'!$P:$P,CONCATENATE("O001",$A76,4,$F$8),'TOTAL RECURSOS 2023'!$N:$N)</f>
        <v>0</v>
      </c>
      <c r="I76" s="22">
        <f>+SUMIF('TOTAL RECURSOS 2023'!$P:$P,CONCATENATE("M001",$A76,4,$F$8),'TOTAL RECURSOS 2023'!$N:$N)</f>
        <v>0</v>
      </c>
      <c r="J76" s="22">
        <f>+SUMIF('TOTAL RECURSOS 2023'!$P:$P,CONCATENATE("E006",$A76,4,$F$8),'TOTAL RECURSOS 2023'!$N:$N)</f>
        <v>66354</v>
      </c>
    </row>
    <row r="77" spans="1:10" ht="17.100000000000001" customHeight="1" x14ac:dyDescent="0.25">
      <c r="A77" s="27" t="s">
        <v>134</v>
      </c>
      <c r="B77" s="21" t="s">
        <v>252</v>
      </c>
      <c r="C77" s="22">
        <f t="shared" ref="C77:J77" si="27">+C78</f>
        <v>35406</v>
      </c>
      <c r="D77" s="22">
        <f t="shared" si="27"/>
        <v>0</v>
      </c>
      <c r="E77" s="22">
        <f t="shared" si="27"/>
        <v>0</v>
      </c>
      <c r="F77" s="22">
        <f t="shared" si="27"/>
        <v>0</v>
      </c>
      <c r="G77" s="22">
        <f t="shared" si="27"/>
        <v>0</v>
      </c>
      <c r="H77" s="22">
        <f t="shared" si="27"/>
        <v>0</v>
      </c>
      <c r="I77" s="22">
        <f t="shared" si="27"/>
        <v>1084</v>
      </c>
      <c r="J77" s="22">
        <f t="shared" si="27"/>
        <v>34322</v>
      </c>
    </row>
    <row r="78" spans="1:10" ht="17.100000000000001" customHeight="1" x14ac:dyDescent="0.25">
      <c r="A78" s="28" t="s">
        <v>75</v>
      </c>
      <c r="B78" s="21" t="s">
        <v>252</v>
      </c>
      <c r="C78" s="22">
        <f>+SUM(D78:J78)</f>
        <v>35406</v>
      </c>
      <c r="D78" s="22">
        <f>+SUMIF('TOTAL RECURSOS 2023'!$P:$P,CONCATENATE("O001",$A78,1,$F$8),'TOTAL RECURSOS 2023'!$N:$N)</f>
        <v>0</v>
      </c>
      <c r="E78" s="22">
        <f>+SUMIF('TOTAL RECURSOS 2023'!$P:$P,CONCATENATE("M001",$A78,1,$F$8),'TOTAL RECURSOS 2023'!$N:$N)</f>
        <v>0</v>
      </c>
      <c r="F78" s="22">
        <f>+SUMIF('TOTAL RECURSOS 2023'!$P:$P,CONCATENATE("E006",$A78,1,$F$8),'TOTAL RECURSOS 2023'!$N:$N)</f>
        <v>0</v>
      </c>
      <c r="G78" s="22">
        <f>+SUMIF('TOTAL RECURSOS 2023'!$P:$P,CONCATENATE("K024",$A78,1,$G$8),'TOTAL RECURSOS 2023'!$N:$N)</f>
        <v>0</v>
      </c>
      <c r="H78" s="22">
        <f>+SUMIF('TOTAL RECURSOS 2023'!$P:$P,CONCATENATE("O001",$A78,4,$F$8),'TOTAL RECURSOS 2023'!$N:$N)</f>
        <v>0</v>
      </c>
      <c r="I78" s="22">
        <f>+SUMIF('TOTAL RECURSOS 2023'!$P:$P,CONCATENATE("M001",$A78,4,$F$8),'TOTAL RECURSOS 2023'!$N:$N)</f>
        <v>1084</v>
      </c>
      <c r="J78" s="22">
        <f>+SUMIF('TOTAL RECURSOS 2023'!$P:$P,CONCATENATE("E006",$A78,4,$F$8),'TOTAL RECURSOS 2023'!$N:$N)</f>
        <v>34322</v>
      </c>
    </row>
    <row r="79" spans="1:10" s="9" customFormat="1" ht="17.100000000000001" customHeight="1" x14ac:dyDescent="0.2">
      <c r="A79" s="26">
        <v>2400</v>
      </c>
      <c r="B79" s="19" t="s">
        <v>253</v>
      </c>
      <c r="C79" s="20">
        <f t="shared" ref="C79:J79" si="28">+C80+C82+C84+C86+C88+C90+C92+C94+C96</f>
        <v>6577679</v>
      </c>
      <c r="D79" s="20">
        <f t="shared" si="28"/>
        <v>0</v>
      </c>
      <c r="E79" s="20">
        <f t="shared" si="28"/>
        <v>0</v>
      </c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2000</v>
      </c>
      <c r="J79" s="20">
        <f t="shared" si="28"/>
        <v>6575679</v>
      </c>
    </row>
    <row r="80" spans="1:10" ht="17.100000000000001" customHeight="1" x14ac:dyDescent="0.25">
      <c r="A80" s="27" t="s">
        <v>135</v>
      </c>
      <c r="B80" s="21" t="s">
        <v>254</v>
      </c>
      <c r="C80" s="22">
        <f t="shared" ref="C80:J80" si="29">+C81</f>
        <v>10000</v>
      </c>
      <c r="D80" s="22">
        <f t="shared" si="29"/>
        <v>0</v>
      </c>
      <c r="E80" s="22">
        <f t="shared" si="29"/>
        <v>0</v>
      </c>
      <c r="F80" s="22">
        <f t="shared" si="29"/>
        <v>0</v>
      </c>
      <c r="G80" s="22">
        <f t="shared" si="29"/>
        <v>0</v>
      </c>
      <c r="H80" s="22">
        <f t="shared" si="29"/>
        <v>0</v>
      </c>
      <c r="I80" s="22">
        <f t="shared" si="29"/>
        <v>0</v>
      </c>
      <c r="J80" s="22">
        <f t="shared" si="29"/>
        <v>10000</v>
      </c>
    </row>
    <row r="81" spans="1:10" ht="17.100000000000001" customHeight="1" x14ac:dyDescent="0.25">
      <c r="A81" s="28" t="s">
        <v>76</v>
      </c>
      <c r="B81" s="21" t="s">
        <v>254</v>
      </c>
      <c r="C81" s="22">
        <f>+SUM(D81:J81)</f>
        <v>10000</v>
      </c>
      <c r="D81" s="22">
        <f>+SUMIF('TOTAL RECURSOS 2023'!$P:$P,CONCATENATE("O001",$A81,1,$F$8),'TOTAL RECURSOS 2023'!$N:$N)</f>
        <v>0</v>
      </c>
      <c r="E81" s="22">
        <f>+SUMIF('TOTAL RECURSOS 2023'!$P:$P,CONCATENATE("M001",$A81,1,$F$8),'TOTAL RECURSOS 2023'!$N:$N)</f>
        <v>0</v>
      </c>
      <c r="F81" s="22">
        <f>+SUMIF('TOTAL RECURSOS 2023'!$P:$P,CONCATENATE("E006",$A81,1,$F$8),'TOTAL RECURSOS 2023'!$N:$N)</f>
        <v>0</v>
      </c>
      <c r="G81" s="22">
        <f>+SUMIF('TOTAL RECURSOS 2023'!$P:$P,CONCATENATE("K024",$A81,1,$G$8),'TOTAL RECURSOS 2023'!$N:$N)</f>
        <v>0</v>
      </c>
      <c r="H81" s="22">
        <f>+SUMIF('TOTAL RECURSOS 2023'!$P:$P,CONCATENATE("O001",$A81,4,$F$8),'TOTAL RECURSOS 2023'!$N:$N)</f>
        <v>0</v>
      </c>
      <c r="I81" s="22">
        <f>+SUMIF('TOTAL RECURSOS 2023'!$P:$P,CONCATENATE("M001",$A81,4,$F$8),'TOTAL RECURSOS 2023'!$N:$N)</f>
        <v>0</v>
      </c>
      <c r="J81" s="22">
        <f>+SUMIF('TOTAL RECURSOS 2023'!$P:$P,CONCATENATE("E006",$A81,4,$F$8),'TOTAL RECURSOS 2023'!$N:$N)</f>
        <v>10000</v>
      </c>
    </row>
    <row r="82" spans="1:10" ht="17.100000000000001" customHeight="1" x14ac:dyDescent="0.25">
      <c r="A82" s="27" t="s">
        <v>136</v>
      </c>
      <c r="B82" s="21" t="s">
        <v>255</v>
      </c>
      <c r="C82" s="22">
        <f t="shared" ref="C82:J82" si="30">+C83</f>
        <v>45472</v>
      </c>
      <c r="D82" s="22">
        <f t="shared" si="30"/>
        <v>0</v>
      </c>
      <c r="E82" s="22">
        <f t="shared" si="30"/>
        <v>0</v>
      </c>
      <c r="F82" s="22">
        <f t="shared" si="30"/>
        <v>0</v>
      </c>
      <c r="G82" s="22">
        <f t="shared" si="30"/>
        <v>0</v>
      </c>
      <c r="H82" s="22">
        <f t="shared" si="30"/>
        <v>0</v>
      </c>
      <c r="I82" s="22">
        <f t="shared" si="30"/>
        <v>0</v>
      </c>
      <c r="J82" s="22">
        <f t="shared" si="30"/>
        <v>45472</v>
      </c>
    </row>
    <row r="83" spans="1:10" ht="17.100000000000001" customHeight="1" x14ac:dyDescent="0.25">
      <c r="A83" s="28" t="s">
        <v>77</v>
      </c>
      <c r="B83" s="21" t="s">
        <v>255</v>
      </c>
      <c r="C83" s="22">
        <f>+SUM(D83:J83)</f>
        <v>45472</v>
      </c>
      <c r="D83" s="22">
        <f>+SUMIF('TOTAL RECURSOS 2023'!$P:$P,CONCATENATE("O001",$A83,1,$F$8),'TOTAL RECURSOS 2023'!$N:$N)</f>
        <v>0</v>
      </c>
      <c r="E83" s="22">
        <f>+SUMIF('TOTAL RECURSOS 2023'!$P:$P,CONCATENATE("M001",$A83,1,$F$8),'TOTAL RECURSOS 2023'!$N:$N)</f>
        <v>0</v>
      </c>
      <c r="F83" s="22">
        <f>+SUMIF('TOTAL RECURSOS 2023'!$P:$P,CONCATENATE("E006",$A83,1,$F$8),'TOTAL RECURSOS 2023'!$N:$N)</f>
        <v>0</v>
      </c>
      <c r="G83" s="22">
        <f>+SUMIF('TOTAL RECURSOS 2023'!$P:$P,CONCATENATE("K024",$A83,1,$G$8),'TOTAL RECURSOS 2023'!$N:$N)</f>
        <v>0</v>
      </c>
      <c r="H83" s="22">
        <f>+SUMIF('TOTAL RECURSOS 2023'!$P:$P,CONCATENATE("O001",$A83,4,$F$8),'TOTAL RECURSOS 2023'!$N:$N)</f>
        <v>0</v>
      </c>
      <c r="I83" s="22">
        <f>+SUMIF('TOTAL RECURSOS 2023'!$P:$P,CONCATENATE("M001",$A83,4,$F$8),'TOTAL RECURSOS 2023'!$N:$N)</f>
        <v>0</v>
      </c>
      <c r="J83" s="22">
        <f>+SUMIF('TOTAL RECURSOS 2023'!$P:$P,CONCATENATE("E006",$A83,4,$F$8),'TOTAL RECURSOS 2023'!$N:$N)</f>
        <v>45472</v>
      </c>
    </row>
    <row r="84" spans="1:10" ht="17.100000000000001" customHeight="1" x14ac:dyDescent="0.25">
      <c r="A84" s="27" t="s">
        <v>137</v>
      </c>
      <c r="B84" s="21" t="s">
        <v>256</v>
      </c>
      <c r="C84" s="22">
        <f t="shared" ref="C84:J84" si="31">+C85</f>
        <v>20000</v>
      </c>
      <c r="D84" s="22">
        <f t="shared" si="31"/>
        <v>0</v>
      </c>
      <c r="E84" s="22">
        <f t="shared" si="31"/>
        <v>0</v>
      </c>
      <c r="F84" s="22">
        <f t="shared" si="31"/>
        <v>0</v>
      </c>
      <c r="G84" s="22">
        <f t="shared" si="31"/>
        <v>0</v>
      </c>
      <c r="H84" s="22">
        <f t="shared" si="31"/>
        <v>0</v>
      </c>
      <c r="I84" s="22">
        <f t="shared" si="31"/>
        <v>0</v>
      </c>
      <c r="J84" s="22">
        <f t="shared" si="31"/>
        <v>20000</v>
      </c>
    </row>
    <row r="85" spans="1:10" ht="17.100000000000001" customHeight="1" x14ac:dyDescent="0.25">
      <c r="A85" s="28" t="s">
        <v>78</v>
      </c>
      <c r="B85" s="21" t="s">
        <v>256</v>
      </c>
      <c r="C85" s="22">
        <f>+SUM(D85:J85)</f>
        <v>20000</v>
      </c>
      <c r="D85" s="22">
        <f>+SUMIF('TOTAL RECURSOS 2023'!$P:$P,CONCATENATE("O001",$A85,1,$F$8),'TOTAL RECURSOS 2023'!$N:$N)</f>
        <v>0</v>
      </c>
      <c r="E85" s="22">
        <f>+SUMIF('TOTAL RECURSOS 2023'!$P:$P,CONCATENATE("M001",$A85,1,$F$8),'TOTAL RECURSOS 2023'!$N:$N)</f>
        <v>0</v>
      </c>
      <c r="F85" s="22">
        <f>+SUMIF('TOTAL RECURSOS 2023'!$P:$P,CONCATENATE("E006",$A85,1,$F$8),'TOTAL RECURSOS 2023'!$N:$N)</f>
        <v>0</v>
      </c>
      <c r="G85" s="22">
        <f>+SUMIF('TOTAL RECURSOS 2023'!$P:$P,CONCATENATE("K024",$A85,1,$G$8),'TOTAL RECURSOS 2023'!$N:$N)</f>
        <v>0</v>
      </c>
      <c r="H85" s="22">
        <f>+SUMIF('TOTAL RECURSOS 2023'!$P:$P,CONCATENATE("O001",$A85,4,$F$8),'TOTAL RECURSOS 2023'!$N:$N)</f>
        <v>0</v>
      </c>
      <c r="I85" s="22">
        <f>+SUMIF('TOTAL RECURSOS 2023'!$P:$P,CONCATENATE("M001",$A85,4,$F$8),'TOTAL RECURSOS 2023'!$N:$N)</f>
        <v>0</v>
      </c>
      <c r="J85" s="22">
        <f>+SUMIF('TOTAL RECURSOS 2023'!$P:$P,CONCATENATE("E006",$A85,4,$F$8),'TOTAL RECURSOS 2023'!$N:$N)</f>
        <v>20000</v>
      </c>
    </row>
    <row r="86" spans="1:10" ht="17.100000000000001" customHeight="1" x14ac:dyDescent="0.25">
      <c r="A86" s="27" t="s">
        <v>138</v>
      </c>
      <c r="B86" s="21" t="s">
        <v>257</v>
      </c>
      <c r="C86" s="22">
        <f t="shared" ref="C86:J86" si="32">+C87</f>
        <v>21252</v>
      </c>
      <c r="D86" s="22">
        <f t="shared" si="32"/>
        <v>0</v>
      </c>
      <c r="E86" s="22">
        <f t="shared" si="32"/>
        <v>0</v>
      </c>
      <c r="F86" s="22">
        <f t="shared" si="32"/>
        <v>0</v>
      </c>
      <c r="G86" s="22">
        <f t="shared" si="32"/>
        <v>0</v>
      </c>
      <c r="H86" s="22">
        <f t="shared" si="32"/>
        <v>0</v>
      </c>
      <c r="I86" s="22">
        <f t="shared" si="32"/>
        <v>0</v>
      </c>
      <c r="J86" s="22">
        <f t="shared" si="32"/>
        <v>21252</v>
      </c>
    </row>
    <row r="87" spans="1:10" ht="17.100000000000001" customHeight="1" x14ac:dyDescent="0.25">
      <c r="A87" s="28" t="s">
        <v>79</v>
      </c>
      <c r="B87" s="21" t="s">
        <v>257</v>
      </c>
      <c r="C87" s="22">
        <f>+SUM(D87:J87)</f>
        <v>21252</v>
      </c>
      <c r="D87" s="22">
        <f>+SUMIF('TOTAL RECURSOS 2023'!$P:$P,CONCATENATE("O001",$A87,1,$F$8),'TOTAL RECURSOS 2023'!$N:$N)</f>
        <v>0</v>
      </c>
      <c r="E87" s="22">
        <f>+SUMIF('TOTAL RECURSOS 2023'!$P:$P,CONCATENATE("M001",$A87,1,$F$8),'TOTAL RECURSOS 2023'!$N:$N)</f>
        <v>0</v>
      </c>
      <c r="F87" s="22">
        <f>+SUMIF('TOTAL RECURSOS 2023'!$P:$P,CONCATENATE("E006",$A87,1,$F$8),'TOTAL RECURSOS 2023'!$N:$N)</f>
        <v>0</v>
      </c>
      <c r="G87" s="22">
        <f>+SUMIF('TOTAL RECURSOS 2023'!$P:$P,CONCATENATE("K024",$A87,1,$G$8),'TOTAL RECURSOS 2023'!$N:$N)</f>
        <v>0</v>
      </c>
      <c r="H87" s="22">
        <f>+SUMIF('TOTAL RECURSOS 2023'!$P:$P,CONCATENATE("O001",$A87,4,$F$8),'TOTAL RECURSOS 2023'!$N:$N)</f>
        <v>0</v>
      </c>
      <c r="I87" s="22">
        <f>+SUMIF('TOTAL RECURSOS 2023'!$P:$P,CONCATENATE("M001",$A87,4,$F$8),'TOTAL RECURSOS 2023'!$N:$N)</f>
        <v>0</v>
      </c>
      <c r="J87" s="22">
        <f>+SUMIF('TOTAL RECURSOS 2023'!$P:$P,CONCATENATE("E006",$A87,4,$F$8),'TOTAL RECURSOS 2023'!$N:$N)</f>
        <v>21252</v>
      </c>
    </row>
    <row r="88" spans="1:10" ht="17.100000000000001" customHeight="1" x14ac:dyDescent="0.25">
      <c r="A88" s="27" t="s">
        <v>139</v>
      </c>
      <c r="B88" s="21" t="s">
        <v>258</v>
      </c>
      <c r="C88" s="22">
        <f t="shared" ref="C88:J88" si="33">+C89</f>
        <v>16619</v>
      </c>
      <c r="D88" s="22">
        <f t="shared" si="33"/>
        <v>0</v>
      </c>
      <c r="E88" s="22">
        <f t="shared" si="33"/>
        <v>0</v>
      </c>
      <c r="F88" s="22">
        <f t="shared" si="33"/>
        <v>0</v>
      </c>
      <c r="G88" s="22">
        <f t="shared" si="33"/>
        <v>0</v>
      </c>
      <c r="H88" s="22">
        <f t="shared" si="33"/>
        <v>0</v>
      </c>
      <c r="I88" s="22">
        <f t="shared" si="33"/>
        <v>0</v>
      </c>
      <c r="J88" s="22">
        <f t="shared" si="33"/>
        <v>16619</v>
      </c>
    </row>
    <row r="89" spans="1:10" ht="17.100000000000001" customHeight="1" x14ac:dyDescent="0.25">
      <c r="A89" s="28" t="s">
        <v>80</v>
      </c>
      <c r="B89" s="21" t="s">
        <v>258</v>
      </c>
      <c r="C89" s="22">
        <f>+SUM(D89:J89)</f>
        <v>16619</v>
      </c>
      <c r="D89" s="22">
        <f>+SUMIF('TOTAL RECURSOS 2023'!$P:$P,CONCATENATE("O001",$A89,1,$F$8),'TOTAL RECURSOS 2023'!$N:$N)</f>
        <v>0</v>
      </c>
      <c r="E89" s="22">
        <f>+SUMIF('TOTAL RECURSOS 2023'!$P:$P,CONCATENATE("M001",$A89,1,$F$8),'TOTAL RECURSOS 2023'!$N:$N)</f>
        <v>0</v>
      </c>
      <c r="F89" s="22">
        <f>+SUMIF('TOTAL RECURSOS 2023'!$P:$P,CONCATENATE("E006",$A89,1,$F$8),'TOTAL RECURSOS 2023'!$N:$N)</f>
        <v>0</v>
      </c>
      <c r="G89" s="22">
        <f>+SUMIF('TOTAL RECURSOS 2023'!$P:$P,CONCATENATE("K024",$A89,1,$G$8),'TOTAL RECURSOS 2023'!$N:$N)</f>
        <v>0</v>
      </c>
      <c r="H89" s="22">
        <f>+SUMIF('TOTAL RECURSOS 2023'!$P:$P,CONCATENATE("O001",$A89,4,$F$8),'TOTAL RECURSOS 2023'!$N:$N)</f>
        <v>0</v>
      </c>
      <c r="I89" s="22">
        <f>+SUMIF('TOTAL RECURSOS 2023'!$P:$P,CONCATENATE("M001",$A89,4,$F$8),'TOTAL RECURSOS 2023'!$N:$N)</f>
        <v>0</v>
      </c>
      <c r="J89" s="22">
        <f>+SUMIF('TOTAL RECURSOS 2023'!$P:$P,CONCATENATE("E006",$A89,4,$F$8),'TOTAL RECURSOS 2023'!$N:$N)</f>
        <v>16619</v>
      </c>
    </row>
    <row r="90" spans="1:10" ht="17.100000000000001" customHeight="1" x14ac:dyDescent="0.25">
      <c r="A90" s="27" t="s">
        <v>140</v>
      </c>
      <c r="B90" s="21" t="s">
        <v>259</v>
      </c>
      <c r="C90" s="22">
        <f t="shared" ref="C90:J90" si="34">+C91</f>
        <v>4780282</v>
      </c>
      <c r="D90" s="22">
        <f t="shared" si="34"/>
        <v>0</v>
      </c>
      <c r="E90" s="22">
        <f t="shared" si="34"/>
        <v>0</v>
      </c>
      <c r="F90" s="22">
        <f t="shared" si="34"/>
        <v>0</v>
      </c>
      <c r="G90" s="22">
        <f t="shared" si="34"/>
        <v>0</v>
      </c>
      <c r="H90" s="22">
        <f t="shared" si="34"/>
        <v>0</v>
      </c>
      <c r="I90" s="22">
        <f t="shared" si="34"/>
        <v>2000</v>
      </c>
      <c r="J90" s="22">
        <f t="shared" si="34"/>
        <v>4778282</v>
      </c>
    </row>
    <row r="91" spans="1:10" ht="17.100000000000001" customHeight="1" x14ac:dyDescent="0.25">
      <c r="A91" s="28" t="s">
        <v>27</v>
      </c>
      <c r="B91" s="21" t="s">
        <v>259</v>
      </c>
      <c r="C91" s="22">
        <f>+SUM(D91:J91)</f>
        <v>4780282</v>
      </c>
      <c r="D91" s="22">
        <f>+SUMIF('TOTAL RECURSOS 2023'!$P:$P,CONCATENATE("O001",$A91,1,$F$8),'TOTAL RECURSOS 2023'!$N:$N)</f>
        <v>0</v>
      </c>
      <c r="E91" s="22">
        <f>+SUMIF('TOTAL RECURSOS 2023'!$P:$P,CONCATENATE("M001",$A91,1,$F$8),'TOTAL RECURSOS 2023'!$N:$N)</f>
        <v>0</v>
      </c>
      <c r="F91" s="22">
        <f>+SUMIF('TOTAL RECURSOS 2023'!$P:$P,CONCATENATE("E006",$A91,1,$F$8),'TOTAL RECURSOS 2023'!$N:$N)</f>
        <v>0</v>
      </c>
      <c r="G91" s="22">
        <f>+SUMIF('TOTAL RECURSOS 2023'!$P:$P,CONCATENATE("K024",$A91,1,$G$8),'TOTAL RECURSOS 2023'!$N:$N)</f>
        <v>0</v>
      </c>
      <c r="H91" s="22">
        <f>+SUMIF('TOTAL RECURSOS 2023'!$P:$P,CONCATENATE("O001",$A91,4,$F$8),'TOTAL RECURSOS 2023'!$N:$N)</f>
        <v>0</v>
      </c>
      <c r="I91" s="22">
        <f>+SUMIF('TOTAL RECURSOS 2023'!$P:$P,CONCATENATE("M001",$A91,4,$F$8),'TOTAL RECURSOS 2023'!$N:$N)</f>
        <v>2000</v>
      </c>
      <c r="J91" s="22">
        <f>+SUMIF('TOTAL RECURSOS 2023'!$P:$P,CONCATENATE("E006",$A91,4,$F$8),'TOTAL RECURSOS 2023'!$N:$N)</f>
        <v>4778282</v>
      </c>
    </row>
    <row r="92" spans="1:10" ht="17.100000000000001" customHeight="1" x14ac:dyDescent="0.25">
      <c r="A92" s="27" t="s">
        <v>141</v>
      </c>
      <c r="B92" s="21" t="s">
        <v>260</v>
      </c>
      <c r="C92" s="22">
        <f t="shared" ref="C92:J92" si="35">+C93</f>
        <v>923944</v>
      </c>
      <c r="D92" s="22">
        <f t="shared" si="35"/>
        <v>0</v>
      </c>
      <c r="E92" s="22">
        <f t="shared" si="35"/>
        <v>0</v>
      </c>
      <c r="F92" s="22">
        <f t="shared" si="35"/>
        <v>0</v>
      </c>
      <c r="G92" s="22">
        <f t="shared" si="35"/>
        <v>0</v>
      </c>
      <c r="H92" s="22">
        <f t="shared" si="35"/>
        <v>0</v>
      </c>
      <c r="I92" s="22">
        <f t="shared" si="35"/>
        <v>0</v>
      </c>
      <c r="J92" s="22">
        <f t="shared" si="35"/>
        <v>923944</v>
      </c>
    </row>
    <row r="93" spans="1:10" ht="17.100000000000001" customHeight="1" x14ac:dyDescent="0.25">
      <c r="A93" s="28" t="s">
        <v>81</v>
      </c>
      <c r="B93" s="21" t="s">
        <v>260</v>
      </c>
      <c r="C93" s="22">
        <f>+SUM(D93:J93)</f>
        <v>923944</v>
      </c>
      <c r="D93" s="22">
        <f>+SUMIF('TOTAL RECURSOS 2023'!$P:$P,CONCATENATE("O001",$A93,1,$F$8),'TOTAL RECURSOS 2023'!$N:$N)</f>
        <v>0</v>
      </c>
      <c r="E93" s="22">
        <f>+SUMIF('TOTAL RECURSOS 2023'!$P:$P,CONCATENATE("M001",$A93,1,$F$8),'TOTAL RECURSOS 2023'!$N:$N)</f>
        <v>0</v>
      </c>
      <c r="F93" s="22">
        <f>+SUMIF('TOTAL RECURSOS 2023'!$P:$P,CONCATENATE("E006",$A93,1,$F$8),'TOTAL RECURSOS 2023'!$N:$N)</f>
        <v>0</v>
      </c>
      <c r="G93" s="22">
        <f>+SUMIF('TOTAL RECURSOS 2023'!$P:$P,CONCATENATE("K024",$A93,1,$G$8),'TOTAL RECURSOS 2023'!$N:$N)</f>
        <v>0</v>
      </c>
      <c r="H93" s="22">
        <f>+SUMIF('TOTAL RECURSOS 2023'!$P:$P,CONCATENATE("O001",$A93,4,$F$8),'TOTAL RECURSOS 2023'!$N:$N)</f>
        <v>0</v>
      </c>
      <c r="I93" s="22">
        <f>+SUMIF('TOTAL RECURSOS 2023'!$P:$P,CONCATENATE("M001",$A93,4,$F$8),'TOTAL RECURSOS 2023'!$N:$N)</f>
        <v>0</v>
      </c>
      <c r="J93" s="22">
        <f>+SUMIF('TOTAL RECURSOS 2023'!$P:$P,CONCATENATE("E006",$A93,4,$F$8),'TOTAL RECURSOS 2023'!$N:$N)</f>
        <v>923944</v>
      </c>
    </row>
    <row r="94" spans="1:10" ht="17.100000000000001" customHeight="1" x14ac:dyDescent="0.25">
      <c r="A94" s="27" t="s">
        <v>142</v>
      </c>
      <c r="B94" s="21" t="s">
        <v>261</v>
      </c>
      <c r="C94" s="22">
        <f t="shared" ref="C94:J94" si="36">+C95</f>
        <v>264499</v>
      </c>
      <c r="D94" s="22">
        <f t="shared" si="36"/>
        <v>0</v>
      </c>
      <c r="E94" s="22">
        <f t="shared" si="36"/>
        <v>0</v>
      </c>
      <c r="F94" s="22">
        <f t="shared" si="36"/>
        <v>0</v>
      </c>
      <c r="G94" s="22">
        <f t="shared" si="36"/>
        <v>0</v>
      </c>
      <c r="H94" s="22">
        <f t="shared" si="36"/>
        <v>0</v>
      </c>
      <c r="I94" s="22">
        <f t="shared" si="36"/>
        <v>0</v>
      </c>
      <c r="J94" s="22">
        <f t="shared" si="36"/>
        <v>264499</v>
      </c>
    </row>
    <row r="95" spans="1:10" ht="17.100000000000001" customHeight="1" x14ac:dyDescent="0.25">
      <c r="A95" s="28" t="s">
        <v>82</v>
      </c>
      <c r="B95" s="21" t="s">
        <v>261</v>
      </c>
      <c r="C95" s="22">
        <f>+SUM(D95:J95)</f>
        <v>264499</v>
      </c>
      <c r="D95" s="22">
        <f>+SUMIF('TOTAL RECURSOS 2023'!$P:$P,CONCATENATE("O001",$A95,1,$F$8),'TOTAL RECURSOS 2023'!$N:$N)</f>
        <v>0</v>
      </c>
      <c r="E95" s="22">
        <f>+SUMIF('TOTAL RECURSOS 2023'!$P:$P,CONCATENATE("M001",$A95,1,$F$8),'TOTAL RECURSOS 2023'!$N:$N)</f>
        <v>0</v>
      </c>
      <c r="F95" s="22">
        <f>+SUMIF('TOTAL RECURSOS 2023'!$P:$P,CONCATENATE("E006",$A95,1,$F$8),'TOTAL RECURSOS 2023'!$N:$N)</f>
        <v>0</v>
      </c>
      <c r="G95" s="22">
        <f>+SUMIF('TOTAL RECURSOS 2023'!$P:$P,CONCATENATE("K024",$A95,1,$G$8),'TOTAL RECURSOS 2023'!$N:$N)</f>
        <v>0</v>
      </c>
      <c r="H95" s="22">
        <f>+SUMIF('TOTAL RECURSOS 2023'!$P:$P,CONCATENATE("O001",$A95,4,$F$8),'TOTAL RECURSOS 2023'!$N:$N)</f>
        <v>0</v>
      </c>
      <c r="I95" s="22">
        <f>+SUMIF('TOTAL RECURSOS 2023'!$P:$P,CONCATENATE("M001",$A95,4,$F$8),'TOTAL RECURSOS 2023'!$N:$N)</f>
        <v>0</v>
      </c>
      <c r="J95" s="22">
        <f>+SUMIF('TOTAL RECURSOS 2023'!$P:$P,CONCATENATE("E006",$A95,4,$F$8),'TOTAL RECURSOS 2023'!$N:$N)</f>
        <v>264499</v>
      </c>
    </row>
    <row r="96" spans="1:10" ht="17.100000000000001" customHeight="1" x14ac:dyDescent="0.25">
      <c r="A96" s="27" t="s">
        <v>143</v>
      </c>
      <c r="B96" s="21" t="s">
        <v>262</v>
      </c>
      <c r="C96" s="22">
        <f t="shared" ref="C96:J96" si="37">+C97</f>
        <v>495611</v>
      </c>
      <c r="D96" s="22">
        <f t="shared" si="37"/>
        <v>0</v>
      </c>
      <c r="E96" s="22">
        <f t="shared" si="37"/>
        <v>0</v>
      </c>
      <c r="F96" s="22">
        <f t="shared" si="37"/>
        <v>0</v>
      </c>
      <c r="G96" s="22">
        <f t="shared" si="37"/>
        <v>0</v>
      </c>
      <c r="H96" s="22">
        <f t="shared" si="37"/>
        <v>0</v>
      </c>
      <c r="I96" s="22">
        <f t="shared" si="37"/>
        <v>0</v>
      </c>
      <c r="J96" s="22">
        <f t="shared" si="37"/>
        <v>495611</v>
      </c>
    </row>
    <row r="97" spans="1:10" ht="17.100000000000001" customHeight="1" x14ac:dyDescent="0.25">
      <c r="A97" s="28" t="s">
        <v>83</v>
      </c>
      <c r="B97" s="21" t="s">
        <v>262</v>
      </c>
      <c r="C97" s="22">
        <f>+SUM(D97:J97)</f>
        <v>495611</v>
      </c>
      <c r="D97" s="22">
        <f>+SUMIF('TOTAL RECURSOS 2023'!$P:$P,CONCATENATE("O001",$A97,1,$F$8),'TOTAL RECURSOS 2023'!$N:$N)</f>
        <v>0</v>
      </c>
      <c r="E97" s="22">
        <f>+SUMIF('TOTAL RECURSOS 2023'!$P:$P,CONCATENATE("M001",$A97,1,$F$8),'TOTAL RECURSOS 2023'!$N:$N)</f>
        <v>0</v>
      </c>
      <c r="F97" s="22">
        <f>+SUMIF('TOTAL RECURSOS 2023'!$P:$P,CONCATENATE("E006",$A97,1,$F$8),'TOTAL RECURSOS 2023'!$N:$N)</f>
        <v>0</v>
      </c>
      <c r="G97" s="22">
        <f>+SUMIF('TOTAL RECURSOS 2023'!$P:$P,CONCATENATE("K024",$A97,1,$G$8),'TOTAL RECURSOS 2023'!$N:$N)</f>
        <v>0</v>
      </c>
      <c r="H97" s="22">
        <f>+SUMIF('TOTAL RECURSOS 2023'!$P:$P,CONCATENATE("O001",$A97,4,$F$8),'TOTAL RECURSOS 2023'!$N:$N)</f>
        <v>0</v>
      </c>
      <c r="I97" s="22">
        <f>+SUMIF('TOTAL RECURSOS 2023'!$P:$P,CONCATENATE("M001",$A97,4,$F$8),'TOTAL RECURSOS 2023'!$N:$N)</f>
        <v>0</v>
      </c>
      <c r="J97" s="22">
        <f>+SUMIF('TOTAL RECURSOS 2023'!$P:$P,CONCATENATE("E006",$A97,4,$F$8),'TOTAL RECURSOS 2023'!$N:$N)</f>
        <v>495611</v>
      </c>
    </row>
    <row r="98" spans="1:10" s="9" customFormat="1" ht="17.100000000000001" customHeight="1" x14ac:dyDescent="0.2">
      <c r="A98" s="26">
        <v>2500</v>
      </c>
      <c r="B98" s="19" t="s">
        <v>263</v>
      </c>
      <c r="C98" s="20">
        <f t="shared" ref="C98:J98" si="38">+C99+C101+C103+C105+C107</f>
        <v>7468107</v>
      </c>
      <c r="D98" s="20">
        <f t="shared" si="38"/>
        <v>0</v>
      </c>
      <c r="E98" s="20">
        <f t="shared" si="38"/>
        <v>0</v>
      </c>
      <c r="F98" s="20">
        <f t="shared" si="38"/>
        <v>0</v>
      </c>
      <c r="G98" s="20">
        <f t="shared" si="38"/>
        <v>0</v>
      </c>
      <c r="H98" s="20">
        <f t="shared" si="38"/>
        <v>0</v>
      </c>
      <c r="I98" s="20">
        <f t="shared" si="38"/>
        <v>62000</v>
      </c>
      <c r="J98" s="20">
        <f t="shared" si="38"/>
        <v>7406107</v>
      </c>
    </row>
    <row r="99" spans="1:10" ht="17.100000000000001" customHeight="1" x14ac:dyDescent="0.25">
      <c r="A99" s="27" t="s">
        <v>144</v>
      </c>
      <c r="B99" s="21" t="s">
        <v>264</v>
      </c>
      <c r="C99" s="22">
        <f t="shared" ref="C99:J99" si="39">+C100</f>
        <v>321539</v>
      </c>
      <c r="D99" s="22">
        <f t="shared" si="39"/>
        <v>0</v>
      </c>
      <c r="E99" s="22">
        <f t="shared" si="39"/>
        <v>0</v>
      </c>
      <c r="F99" s="22">
        <f t="shared" si="39"/>
        <v>0</v>
      </c>
      <c r="G99" s="22">
        <f t="shared" si="39"/>
        <v>0</v>
      </c>
      <c r="H99" s="22">
        <f t="shared" si="39"/>
        <v>0</v>
      </c>
      <c r="I99" s="22">
        <f t="shared" si="39"/>
        <v>2000</v>
      </c>
      <c r="J99" s="22">
        <f t="shared" si="39"/>
        <v>319539</v>
      </c>
    </row>
    <row r="100" spans="1:10" ht="17.100000000000001" customHeight="1" x14ac:dyDescent="0.25">
      <c r="A100" s="28" t="s">
        <v>28</v>
      </c>
      <c r="B100" s="21" t="s">
        <v>264</v>
      </c>
      <c r="C100" s="22">
        <f>+SUM(D100:J100)</f>
        <v>321539</v>
      </c>
      <c r="D100" s="22">
        <f>+SUMIF('TOTAL RECURSOS 2023'!$P:$P,CONCATENATE("O001",$A100,1,$F$8),'TOTAL RECURSOS 2023'!$N:$N)</f>
        <v>0</v>
      </c>
      <c r="E100" s="22">
        <f>+SUMIF('TOTAL RECURSOS 2023'!$P:$P,CONCATENATE("M001",$A100,1,$F$8),'TOTAL RECURSOS 2023'!$N:$N)</f>
        <v>0</v>
      </c>
      <c r="F100" s="22">
        <f>+SUMIF('TOTAL RECURSOS 2023'!$P:$P,CONCATENATE("E006",$A100,1,$F$8),'TOTAL RECURSOS 2023'!$N:$N)</f>
        <v>0</v>
      </c>
      <c r="G100" s="22">
        <f>+SUMIF('TOTAL RECURSOS 2023'!$P:$P,CONCATENATE("K024",$A100,1,$G$8),'TOTAL RECURSOS 2023'!$N:$N)</f>
        <v>0</v>
      </c>
      <c r="H100" s="22">
        <f>+SUMIF('TOTAL RECURSOS 2023'!$P:$P,CONCATENATE("O001",$A100,4,$F$8),'TOTAL RECURSOS 2023'!$N:$N)</f>
        <v>0</v>
      </c>
      <c r="I100" s="22">
        <f>+SUMIF('TOTAL RECURSOS 2023'!$P:$P,CONCATENATE("M001",$A100,4,$F$8),'TOTAL RECURSOS 2023'!$N:$N)</f>
        <v>2000</v>
      </c>
      <c r="J100" s="22">
        <f>+SUMIF('TOTAL RECURSOS 2023'!$P:$P,CONCATENATE("E006",$A100,4,$F$8),'TOTAL RECURSOS 2023'!$N:$N)</f>
        <v>319539</v>
      </c>
    </row>
    <row r="101" spans="1:10" ht="17.100000000000001" customHeight="1" x14ac:dyDescent="0.25">
      <c r="A101" s="27" t="s">
        <v>145</v>
      </c>
      <c r="B101" s="21" t="s">
        <v>265</v>
      </c>
      <c r="C101" s="22">
        <f t="shared" ref="C101:J101" si="40">+C102</f>
        <v>55000</v>
      </c>
      <c r="D101" s="22">
        <f t="shared" si="40"/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40000</v>
      </c>
      <c r="J101" s="22">
        <f t="shared" si="40"/>
        <v>15000</v>
      </c>
    </row>
    <row r="102" spans="1:10" ht="17.100000000000001" customHeight="1" x14ac:dyDescent="0.25">
      <c r="A102" s="28" t="s">
        <v>84</v>
      </c>
      <c r="B102" s="21" t="s">
        <v>265</v>
      </c>
      <c r="C102" s="22">
        <f>+SUM(D102:J102)</f>
        <v>55000</v>
      </c>
      <c r="D102" s="22">
        <f>+SUMIF('TOTAL RECURSOS 2023'!$P:$P,CONCATENATE("O001",$A102,1,$F$8),'TOTAL RECURSOS 2023'!$N:$N)</f>
        <v>0</v>
      </c>
      <c r="E102" s="22">
        <f>+SUMIF('TOTAL RECURSOS 2023'!$P:$P,CONCATENATE("M001",$A102,1,$F$8),'TOTAL RECURSOS 2023'!$N:$N)</f>
        <v>0</v>
      </c>
      <c r="F102" s="22">
        <f>+SUMIF('TOTAL RECURSOS 2023'!$P:$P,CONCATENATE("E006",$A102,1,$F$8),'TOTAL RECURSOS 2023'!$N:$N)</f>
        <v>0</v>
      </c>
      <c r="G102" s="22">
        <f>+SUMIF('TOTAL RECURSOS 2023'!$P:$P,CONCATENATE("K024",$A102,1,$G$8),'TOTAL RECURSOS 2023'!$N:$N)</f>
        <v>0</v>
      </c>
      <c r="H102" s="22">
        <f>+SUMIF('TOTAL RECURSOS 2023'!$P:$P,CONCATENATE("O001",$A102,4,$F$8),'TOTAL RECURSOS 2023'!$N:$N)</f>
        <v>0</v>
      </c>
      <c r="I102" s="22">
        <f>+SUMIF('TOTAL RECURSOS 2023'!$P:$P,CONCATENATE("M001",$A102,4,$F$8),'TOTAL RECURSOS 2023'!$N:$N)</f>
        <v>40000</v>
      </c>
      <c r="J102" s="22">
        <f>+SUMIF('TOTAL RECURSOS 2023'!$P:$P,CONCATENATE("E006",$A102,4,$F$8),'TOTAL RECURSOS 2023'!$N:$N)</f>
        <v>15000</v>
      </c>
    </row>
    <row r="103" spans="1:10" ht="17.100000000000001" customHeight="1" x14ac:dyDescent="0.25">
      <c r="A103" s="27" t="s">
        <v>146</v>
      </c>
      <c r="B103" s="21" t="s">
        <v>266</v>
      </c>
      <c r="C103" s="22">
        <f t="shared" ref="C103:J103" si="41">+C104</f>
        <v>40871</v>
      </c>
      <c r="D103" s="22">
        <f t="shared" si="41"/>
        <v>0</v>
      </c>
      <c r="E103" s="22">
        <f t="shared" si="41"/>
        <v>0</v>
      </c>
      <c r="F103" s="22">
        <f t="shared" si="41"/>
        <v>0</v>
      </c>
      <c r="G103" s="22">
        <f t="shared" si="41"/>
        <v>0</v>
      </c>
      <c r="H103" s="22">
        <f t="shared" si="41"/>
        <v>0</v>
      </c>
      <c r="I103" s="22">
        <f t="shared" si="41"/>
        <v>20000</v>
      </c>
      <c r="J103" s="22">
        <f t="shared" si="41"/>
        <v>20871</v>
      </c>
    </row>
    <row r="104" spans="1:10" ht="17.100000000000001" customHeight="1" x14ac:dyDescent="0.25">
      <c r="A104" s="28" t="s">
        <v>85</v>
      </c>
      <c r="B104" s="21" t="s">
        <v>266</v>
      </c>
      <c r="C104" s="22">
        <f>+SUM(D104:J104)</f>
        <v>40871</v>
      </c>
      <c r="D104" s="22">
        <f>+SUMIF('TOTAL RECURSOS 2023'!$P:$P,CONCATENATE("O001",$A104,1,$F$8),'TOTAL RECURSOS 2023'!$N:$N)</f>
        <v>0</v>
      </c>
      <c r="E104" s="22">
        <f>+SUMIF('TOTAL RECURSOS 2023'!$P:$P,CONCATENATE("M001",$A104,1,$F$8),'TOTAL RECURSOS 2023'!$N:$N)</f>
        <v>0</v>
      </c>
      <c r="F104" s="22">
        <f>+SUMIF('TOTAL RECURSOS 2023'!$P:$P,CONCATENATE("E006",$A104,1,$F$8),'TOTAL RECURSOS 2023'!$N:$N)</f>
        <v>0</v>
      </c>
      <c r="G104" s="22">
        <f>+SUMIF('TOTAL RECURSOS 2023'!$P:$P,CONCATENATE("K024",$A104,1,$G$8),'TOTAL RECURSOS 2023'!$N:$N)</f>
        <v>0</v>
      </c>
      <c r="H104" s="22">
        <f>+SUMIF('TOTAL RECURSOS 2023'!$P:$P,CONCATENATE("O001",$A104,4,$F$8),'TOTAL RECURSOS 2023'!$N:$N)</f>
        <v>0</v>
      </c>
      <c r="I104" s="22">
        <f>+SUMIF('TOTAL RECURSOS 2023'!$P:$P,CONCATENATE("M001",$A104,4,$F$8),'TOTAL RECURSOS 2023'!$N:$N)</f>
        <v>20000</v>
      </c>
      <c r="J104" s="22">
        <f>+SUMIF('TOTAL RECURSOS 2023'!$P:$P,CONCATENATE("E006",$A104,4,$F$8),'TOTAL RECURSOS 2023'!$N:$N)</f>
        <v>20871</v>
      </c>
    </row>
    <row r="105" spans="1:10" ht="17.100000000000001" customHeight="1" x14ac:dyDescent="0.25">
      <c r="A105" s="27" t="s">
        <v>147</v>
      </c>
      <c r="B105" s="21" t="s">
        <v>267</v>
      </c>
      <c r="C105" s="22">
        <f t="shared" ref="C105:J105" si="42">+C106</f>
        <v>2727028</v>
      </c>
      <c r="D105" s="22">
        <f t="shared" si="42"/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2727028</v>
      </c>
    </row>
    <row r="106" spans="1:10" ht="17.100000000000001" customHeight="1" x14ac:dyDescent="0.25">
      <c r="A106" s="28" t="s">
        <v>29</v>
      </c>
      <c r="B106" s="21" t="s">
        <v>267</v>
      </c>
      <c r="C106" s="22">
        <f>+SUM(D106:J106)</f>
        <v>2727028</v>
      </c>
      <c r="D106" s="22">
        <f>+SUMIF('TOTAL RECURSOS 2023'!$P:$P,CONCATENATE("O001",$A106,1,$F$8),'TOTAL RECURSOS 2023'!$N:$N)</f>
        <v>0</v>
      </c>
      <c r="E106" s="22">
        <f>+SUMIF('TOTAL RECURSOS 2023'!$P:$P,CONCATENATE("M001",$A106,1,$F$8),'TOTAL RECURSOS 2023'!$N:$N)</f>
        <v>0</v>
      </c>
      <c r="F106" s="22">
        <f>+SUMIF('TOTAL RECURSOS 2023'!$P:$P,CONCATENATE("E006",$A106,1,$F$8),'TOTAL RECURSOS 2023'!$N:$N)</f>
        <v>0</v>
      </c>
      <c r="G106" s="22">
        <f>+SUMIF('TOTAL RECURSOS 2023'!$P:$P,CONCATENATE("K024",$A106,1,$G$8),'TOTAL RECURSOS 2023'!$N:$N)</f>
        <v>0</v>
      </c>
      <c r="H106" s="22">
        <f>+SUMIF('TOTAL RECURSOS 2023'!$P:$P,CONCATENATE("O001",$A106,4,$F$8),'TOTAL RECURSOS 2023'!$N:$N)</f>
        <v>0</v>
      </c>
      <c r="I106" s="22">
        <f>+SUMIF('TOTAL RECURSOS 2023'!$P:$P,CONCATENATE("M001",$A106,4,$F$8),'TOTAL RECURSOS 2023'!$N:$N)</f>
        <v>0</v>
      </c>
      <c r="J106" s="22">
        <f>+SUMIF('TOTAL RECURSOS 2023'!$P:$P,CONCATENATE("E006",$A106,4,$F$8),'TOTAL RECURSOS 2023'!$N:$N)</f>
        <v>2727028</v>
      </c>
    </row>
    <row r="107" spans="1:10" ht="17.100000000000001" customHeight="1" x14ac:dyDescent="0.25">
      <c r="A107" s="27" t="s">
        <v>148</v>
      </c>
      <c r="B107" s="21" t="s">
        <v>268</v>
      </c>
      <c r="C107" s="22">
        <f t="shared" ref="C107:J107" si="43">+C108</f>
        <v>4323669</v>
      </c>
      <c r="D107" s="22">
        <f t="shared" si="43"/>
        <v>0</v>
      </c>
      <c r="E107" s="22">
        <f t="shared" si="43"/>
        <v>0</v>
      </c>
      <c r="F107" s="22">
        <f t="shared" si="43"/>
        <v>0</v>
      </c>
      <c r="G107" s="22">
        <f t="shared" si="43"/>
        <v>0</v>
      </c>
      <c r="H107" s="22">
        <f t="shared" si="43"/>
        <v>0</v>
      </c>
      <c r="I107" s="22">
        <f t="shared" si="43"/>
        <v>0</v>
      </c>
      <c r="J107" s="22">
        <f t="shared" si="43"/>
        <v>4323669</v>
      </c>
    </row>
    <row r="108" spans="1:10" ht="17.100000000000001" customHeight="1" x14ac:dyDescent="0.25">
      <c r="A108" s="28" t="s">
        <v>30</v>
      </c>
      <c r="B108" s="21" t="s">
        <v>268</v>
      </c>
      <c r="C108" s="22">
        <f>+SUM(D108:J108)</f>
        <v>4323669</v>
      </c>
      <c r="D108" s="22">
        <f>+SUMIF('TOTAL RECURSOS 2023'!$P:$P,CONCATENATE("O001",$A108,1,$F$8),'TOTAL RECURSOS 2023'!$N:$N)</f>
        <v>0</v>
      </c>
      <c r="E108" s="22">
        <f>+SUMIF('TOTAL RECURSOS 2023'!$P:$P,CONCATENATE("M001",$A108,1,$F$8),'TOTAL RECURSOS 2023'!$N:$N)</f>
        <v>0</v>
      </c>
      <c r="F108" s="22">
        <f>+SUMIF('TOTAL RECURSOS 2023'!$P:$P,CONCATENATE("E006",$A108,1,$F$8),'TOTAL RECURSOS 2023'!$N:$N)</f>
        <v>0</v>
      </c>
      <c r="G108" s="22">
        <f>+SUMIF('TOTAL RECURSOS 2023'!$P:$P,CONCATENATE("K024",$A108,1,$G$8),'TOTAL RECURSOS 2023'!$N:$N)</f>
        <v>0</v>
      </c>
      <c r="H108" s="22">
        <f>+SUMIF('TOTAL RECURSOS 2023'!$P:$P,CONCATENATE("O001",$A108,4,$F$8),'TOTAL RECURSOS 2023'!$N:$N)</f>
        <v>0</v>
      </c>
      <c r="I108" s="22">
        <f>+SUMIF('TOTAL RECURSOS 2023'!$P:$P,CONCATENATE("M001",$A108,4,$F$8),'TOTAL RECURSOS 2023'!$N:$N)</f>
        <v>0</v>
      </c>
      <c r="J108" s="22">
        <f>+SUMIF('TOTAL RECURSOS 2023'!$P:$P,CONCATENATE("E006",$A108,4,$F$8),'TOTAL RECURSOS 2023'!$N:$N)</f>
        <v>4323669</v>
      </c>
    </row>
    <row r="109" spans="1:10" s="9" customFormat="1" ht="17.100000000000001" customHeight="1" x14ac:dyDescent="0.2">
      <c r="A109" s="26">
        <v>2600</v>
      </c>
      <c r="B109" s="19" t="s">
        <v>269</v>
      </c>
      <c r="C109" s="20">
        <f t="shared" ref="C109:J109" si="44">+C110</f>
        <v>1737866</v>
      </c>
      <c r="D109" s="20">
        <f t="shared" si="44"/>
        <v>0</v>
      </c>
      <c r="E109" s="20">
        <f t="shared" si="44"/>
        <v>0</v>
      </c>
      <c r="F109" s="20">
        <f t="shared" si="44"/>
        <v>0</v>
      </c>
      <c r="G109" s="20">
        <f t="shared" si="44"/>
        <v>0</v>
      </c>
      <c r="H109" s="20">
        <f t="shared" si="44"/>
        <v>0</v>
      </c>
      <c r="I109" s="20">
        <f t="shared" si="44"/>
        <v>0</v>
      </c>
      <c r="J109" s="20">
        <f t="shared" si="44"/>
        <v>1737866</v>
      </c>
    </row>
    <row r="110" spans="1:10" ht="17.100000000000001" customHeight="1" x14ac:dyDescent="0.25">
      <c r="A110" s="27" t="s">
        <v>149</v>
      </c>
      <c r="B110" s="21" t="s">
        <v>270</v>
      </c>
      <c r="C110" s="22">
        <f t="shared" ref="C110:J110" si="45">+SUM(C111:C113)</f>
        <v>1737866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1737866</v>
      </c>
    </row>
    <row r="111" spans="1:10" ht="17.100000000000001" customHeight="1" x14ac:dyDescent="0.25">
      <c r="A111" s="28" t="s">
        <v>17</v>
      </c>
      <c r="B111" s="29" t="s">
        <v>271</v>
      </c>
      <c r="C111" s="22">
        <f>+SUM(D111:J111)</f>
        <v>1137584</v>
      </c>
      <c r="D111" s="22">
        <f>+SUMIF('TOTAL RECURSOS 2023'!$P:$P,CONCATENATE("O001",$A111,1,$F$8),'TOTAL RECURSOS 2023'!$N:$N)</f>
        <v>0</v>
      </c>
      <c r="E111" s="22">
        <f>+SUMIF('TOTAL RECURSOS 2023'!$P:$P,CONCATENATE("M001",$A111,1,$F$8),'TOTAL RECURSOS 2023'!$N:$N)</f>
        <v>0</v>
      </c>
      <c r="F111" s="22">
        <f>+SUMIF('TOTAL RECURSOS 2023'!$P:$P,CONCATENATE("E006",$A111,1,$F$8),'TOTAL RECURSOS 2023'!$N:$N)</f>
        <v>0</v>
      </c>
      <c r="G111" s="22">
        <f>+SUMIF('TOTAL RECURSOS 2023'!$P:$P,CONCATENATE("K024",$A111,1,$G$8),'TOTAL RECURSOS 2023'!$N:$N)</f>
        <v>0</v>
      </c>
      <c r="H111" s="22">
        <f>+SUMIF('TOTAL RECURSOS 2023'!$P:$P,CONCATENATE("O001",$A111,4,$F$8),'TOTAL RECURSOS 2023'!$N:$N)</f>
        <v>0</v>
      </c>
      <c r="I111" s="22">
        <f>+SUMIF('TOTAL RECURSOS 2023'!$P:$P,CONCATENATE("M001",$A111,4,$F$8),'TOTAL RECURSOS 2023'!$N:$N)</f>
        <v>0</v>
      </c>
      <c r="J111" s="22">
        <f>+SUMIF('TOTAL RECURSOS 2023'!$P:$P,CONCATENATE("E006",$A111,4,$F$8),'TOTAL RECURSOS 2023'!$N:$N)</f>
        <v>1137584</v>
      </c>
    </row>
    <row r="112" spans="1:10" ht="17.100000000000001" customHeight="1" x14ac:dyDescent="0.25">
      <c r="A112" s="28" t="s">
        <v>86</v>
      </c>
      <c r="B112" s="29" t="s">
        <v>271</v>
      </c>
      <c r="C112" s="22">
        <f>+SUM(D112:J112)</f>
        <v>0</v>
      </c>
      <c r="D112" s="22">
        <f>+SUMIF('TOTAL RECURSOS 2023'!$P:$P,CONCATENATE("O001",$A112,1,$F$8),'TOTAL RECURSOS 2023'!$N:$N)</f>
        <v>0</v>
      </c>
      <c r="E112" s="22">
        <f>+SUMIF('TOTAL RECURSOS 2023'!$P:$P,CONCATENATE("M001",$A112,1,$F$8),'TOTAL RECURSOS 2023'!$N:$N)</f>
        <v>0</v>
      </c>
      <c r="F112" s="22">
        <f>+SUMIF('TOTAL RECURSOS 2023'!$P:$P,CONCATENATE("E006",$A112,1,$F$8),'TOTAL RECURSOS 2023'!$N:$N)</f>
        <v>0</v>
      </c>
      <c r="G112" s="22">
        <f>+SUMIF('TOTAL RECURSOS 2023'!$P:$P,CONCATENATE("K024",$A112,1,$G$8),'TOTAL RECURSOS 2023'!$N:$N)</f>
        <v>0</v>
      </c>
      <c r="H112" s="22">
        <f>+SUMIF('TOTAL RECURSOS 2023'!$P:$P,CONCATENATE("O001",$A112,4,$F$8),'TOTAL RECURSOS 2023'!$N:$N)</f>
        <v>0</v>
      </c>
      <c r="I112" s="22">
        <f>+SUMIF('TOTAL RECURSOS 2023'!$P:$P,CONCATENATE("M001",$A112,4,$F$8),'TOTAL RECURSOS 2023'!$N:$N)</f>
        <v>0</v>
      </c>
      <c r="J112" s="22">
        <f>+SUMIF('TOTAL RECURSOS 2023'!$P:$P,CONCATENATE("E006",$A112,4,$F$8),'TOTAL RECURSOS 2023'!$N:$N)</f>
        <v>0</v>
      </c>
    </row>
    <row r="113" spans="1:10" ht="17.100000000000001" customHeight="1" x14ac:dyDescent="0.25">
      <c r="A113" s="28" t="s">
        <v>31</v>
      </c>
      <c r="B113" s="30" t="s">
        <v>272</v>
      </c>
      <c r="C113" s="22">
        <f>+SUM(D113:J113)</f>
        <v>600282</v>
      </c>
      <c r="D113" s="22">
        <f>+SUMIF('TOTAL RECURSOS 2023'!$P:$P,CONCATENATE("O001",$A113,1,$F$8),'TOTAL RECURSOS 2023'!$N:$N)</f>
        <v>0</v>
      </c>
      <c r="E113" s="22">
        <f>+SUMIF('TOTAL RECURSOS 2023'!$P:$P,CONCATENATE("M001",$A113,1,$F$8),'TOTAL RECURSOS 2023'!$N:$N)</f>
        <v>0</v>
      </c>
      <c r="F113" s="22">
        <f>+SUMIF('TOTAL RECURSOS 2023'!$P:$P,CONCATENATE("E006",$A113,1,$F$8),'TOTAL RECURSOS 2023'!$N:$N)</f>
        <v>0</v>
      </c>
      <c r="G113" s="22">
        <f>+SUMIF('TOTAL RECURSOS 2023'!$P:$P,CONCATENATE("K024",$A113,1,$G$8),'TOTAL RECURSOS 2023'!$N:$N)</f>
        <v>0</v>
      </c>
      <c r="H113" s="22">
        <f>+SUMIF('TOTAL RECURSOS 2023'!$P:$P,CONCATENATE("O001",$A113,4,$F$8),'TOTAL RECURSOS 2023'!$N:$N)</f>
        <v>0</v>
      </c>
      <c r="I113" s="22">
        <f>+SUMIF('TOTAL RECURSOS 2023'!$P:$P,CONCATENATE("M001",$A113,4,$F$8),'TOTAL RECURSOS 2023'!$N:$N)</f>
        <v>0</v>
      </c>
      <c r="J113" s="22">
        <f>+SUMIF('TOTAL RECURSOS 2023'!$P:$P,CONCATENATE("E006",$A113,4,$F$8),'TOTAL RECURSOS 2023'!$N:$N)</f>
        <v>600282</v>
      </c>
    </row>
    <row r="114" spans="1:10" s="9" customFormat="1" ht="17.100000000000001" customHeight="1" x14ac:dyDescent="0.2">
      <c r="A114" s="26">
        <v>2700</v>
      </c>
      <c r="B114" s="19" t="s">
        <v>273</v>
      </c>
      <c r="C114" s="20">
        <f t="shared" ref="C114:J114" si="46">+C115+C117+C119+C121+C123</f>
        <v>710310</v>
      </c>
      <c r="D114" s="20">
        <f t="shared" si="46"/>
        <v>0</v>
      </c>
      <c r="E114" s="20">
        <f t="shared" si="46"/>
        <v>0</v>
      </c>
      <c r="F114" s="20">
        <f t="shared" si="46"/>
        <v>0</v>
      </c>
      <c r="G114" s="20">
        <f t="shared" si="46"/>
        <v>0</v>
      </c>
      <c r="H114" s="20">
        <f t="shared" si="46"/>
        <v>0</v>
      </c>
      <c r="I114" s="20">
        <f t="shared" si="46"/>
        <v>10000</v>
      </c>
      <c r="J114" s="20">
        <f t="shared" si="46"/>
        <v>700310</v>
      </c>
    </row>
    <row r="115" spans="1:10" ht="17.100000000000001" customHeight="1" x14ac:dyDescent="0.25">
      <c r="A115" s="27" t="s">
        <v>150</v>
      </c>
      <c r="B115" s="21" t="s">
        <v>274</v>
      </c>
      <c r="C115" s="22">
        <f t="shared" ref="C115:J115" si="47">+C116</f>
        <v>158709</v>
      </c>
      <c r="D115" s="22">
        <f t="shared" si="47"/>
        <v>0</v>
      </c>
      <c r="E115" s="22">
        <f t="shared" si="47"/>
        <v>0</v>
      </c>
      <c r="F115" s="22">
        <f t="shared" si="47"/>
        <v>0</v>
      </c>
      <c r="G115" s="22">
        <f t="shared" si="47"/>
        <v>0</v>
      </c>
      <c r="H115" s="22">
        <f t="shared" si="47"/>
        <v>0</v>
      </c>
      <c r="I115" s="22">
        <f t="shared" si="47"/>
        <v>0</v>
      </c>
      <c r="J115" s="22">
        <f t="shared" si="47"/>
        <v>158709</v>
      </c>
    </row>
    <row r="116" spans="1:10" ht="17.100000000000001" customHeight="1" x14ac:dyDescent="0.25">
      <c r="A116" s="28" t="s">
        <v>87</v>
      </c>
      <c r="B116" s="21" t="s">
        <v>274</v>
      </c>
      <c r="C116" s="22">
        <f>+SUM(D116:J116)</f>
        <v>158709</v>
      </c>
      <c r="D116" s="22">
        <f>+SUMIF('TOTAL RECURSOS 2023'!$P:$P,CONCATENATE("O001",$A116,1,$F$8),'TOTAL RECURSOS 2023'!$N:$N)</f>
        <v>0</v>
      </c>
      <c r="E116" s="22">
        <f>+SUMIF('TOTAL RECURSOS 2023'!$P:$P,CONCATENATE("M001",$A116,1,$F$8),'TOTAL RECURSOS 2023'!$N:$N)</f>
        <v>0</v>
      </c>
      <c r="F116" s="22">
        <f>+SUMIF('TOTAL RECURSOS 2023'!$P:$P,CONCATENATE("E006",$A116,1,$F$8),'TOTAL RECURSOS 2023'!$N:$N)</f>
        <v>0</v>
      </c>
      <c r="G116" s="22">
        <f>+SUMIF('TOTAL RECURSOS 2023'!$P:$P,CONCATENATE("K024",$A116,1,$G$8),'TOTAL RECURSOS 2023'!$N:$N)</f>
        <v>0</v>
      </c>
      <c r="H116" s="22">
        <f>+SUMIF('TOTAL RECURSOS 2023'!$P:$P,CONCATENATE("O001",$A116,4,$F$8),'TOTAL RECURSOS 2023'!$N:$N)</f>
        <v>0</v>
      </c>
      <c r="I116" s="22">
        <f>+SUMIF('TOTAL RECURSOS 2023'!$P:$P,CONCATENATE("M001",$A116,4,$F$8),'TOTAL RECURSOS 2023'!$N:$N)</f>
        <v>0</v>
      </c>
      <c r="J116" s="22">
        <f>+SUMIF('TOTAL RECURSOS 2023'!$P:$P,CONCATENATE("E006",$A116,4,$F$8),'TOTAL RECURSOS 2023'!$N:$N)</f>
        <v>158709</v>
      </c>
    </row>
    <row r="117" spans="1:10" ht="17.100000000000001" customHeight="1" x14ac:dyDescent="0.25">
      <c r="A117" s="27" t="s">
        <v>151</v>
      </c>
      <c r="B117" s="21" t="s">
        <v>275</v>
      </c>
      <c r="C117" s="22">
        <f t="shared" ref="C117:J117" si="48">+C118</f>
        <v>536903</v>
      </c>
      <c r="D117" s="22">
        <f t="shared" si="48"/>
        <v>0</v>
      </c>
      <c r="E117" s="22">
        <f t="shared" si="48"/>
        <v>0</v>
      </c>
      <c r="F117" s="22">
        <f t="shared" si="48"/>
        <v>0</v>
      </c>
      <c r="G117" s="22">
        <f t="shared" si="48"/>
        <v>0</v>
      </c>
      <c r="H117" s="22">
        <f t="shared" si="48"/>
        <v>0</v>
      </c>
      <c r="I117" s="22">
        <f t="shared" si="48"/>
        <v>0</v>
      </c>
      <c r="J117" s="22">
        <f t="shared" si="48"/>
        <v>536903</v>
      </c>
    </row>
    <row r="118" spans="1:10" ht="17.100000000000001" customHeight="1" x14ac:dyDescent="0.25">
      <c r="A118" s="28" t="s">
        <v>88</v>
      </c>
      <c r="B118" s="21" t="s">
        <v>276</v>
      </c>
      <c r="C118" s="22">
        <f>+SUM(D118:J118)</f>
        <v>536903</v>
      </c>
      <c r="D118" s="22">
        <f>+SUMIF('TOTAL RECURSOS 2023'!$P:$P,CONCATENATE("O001",$A118,1,$F$8),'TOTAL RECURSOS 2023'!$N:$N)</f>
        <v>0</v>
      </c>
      <c r="E118" s="22">
        <f>+SUMIF('TOTAL RECURSOS 2023'!$P:$P,CONCATENATE("M001",$A118,1,$F$8),'TOTAL RECURSOS 2023'!$N:$N)</f>
        <v>0</v>
      </c>
      <c r="F118" s="22">
        <f>+SUMIF('TOTAL RECURSOS 2023'!$P:$P,CONCATENATE("E006",$A118,1,$F$8),'TOTAL RECURSOS 2023'!$N:$N)</f>
        <v>0</v>
      </c>
      <c r="G118" s="22">
        <f>+SUMIF('TOTAL RECURSOS 2023'!$P:$P,CONCATENATE("K024",$A118,1,$G$8),'TOTAL RECURSOS 2023'!$N:$N)</f>
        <v>0</v>
      </c>
      <c r="H118" s="22">
        <f>+SUMIF('TOTAL RECURSOS 2023'!$P:$P,CONCATENATE("O001",$A118,4,$F$8),'TOTAL RECURSOS 2023'!$N:$N)</f>
        <v>0</v>
      </c>
      <c r="I118" s="22">
        <f>+SUMIF('TOTAL RECURSOS 2023'!$P:$P,CONCATENATE("M001",$A118,4,$F$8),'TOTAL RECURSOS 2023'!$N:$N)</f>
        <v>0</v>
      </c>
      <c r="J118" s="22">
        <f>+SUMIF('TOTAL RECURSOS 2023'!$P:$P,CONCATENATE("E006",$A118,4,$F$8),'TOTAL RECURSOS 2023'!$N:$N)</f>
        <v>536903</v>
      </c>
    </row>
    <row r="119" spans="1:10" ht="17.100000000000001" customHeight="1" x14ac:dyDescent="0.25">
      <c r="A119" s="27" t="s">
        <v>152</v>
      </c>
      <c r="B119" s="21" t="s">
        <v>277</v>
      </c>
      <c r="C119" s="22">
        <f t="shared" ref="C119:J119" si="49">+C120</f>
        <v>14698</v>
      </c>
      <c r="D119" s="22">
        <f t="shared" si="49"/>
        <v>0</v>
      </c>
      <c r="E119" s="22">
        <f t="shared" si="49"/>
        <v>0</v>
      </c>
      <c r="F119" s="22">
        <f t="shared" si="49"/>
        <v>0</v>
      </c>
      <c r="G119" s="22">
        <f t="shared" si="49"/>
        <v>0</v>
      </c>
      <c r="H119" s="22">
        <f t="shared" si="49"/>
        <v>0</v>
      </c>
      <c r="I119" s="22">
        <f t="shared" si="49"/>
        <v>10000</v>
      </c>
      <c r="J119" s="22">
        <f t="shared" si="49"/>
        <v>4698</v>
      </c>
    </row>
    <row r="120" spans="1:10" ht="17.100000000000001" customHeight="1" x14ac:dyDescent="0.25">
      <c r="A120" s="28" t="s">
        <v>64</v>
      </c>
      <c r="B120" s="21" t="s">
        <v>277</v>
      </c>
      <c r="C120" s="22">
        <f>+SUM(D120:J120)</f>
        <v>14698</v>
      </c>
      <c r="D120" s="22">
        <f>+SUMIF('TOTAL RECURSOS 2023'!$P:$P,CONCATENATE("O001",$A120,1,$F$8),'TOTAL RECURSOS 2023'!$N:$N)</f>
        <v>0</v>
      </c>
      <c r="E120" s="22">
        <f>+SUMIF('TOTAL RECURSOS 2023'!$P:$P,CONCATENATE("M001",$A120,1,$F$8),'TOTAL RECURSOS 2023'!$N:$N)</f>
        <v>0</v>
      </c>
      <c r="F120" s="22">
        <f>+SUMIF('TOTAL RECURSOS 2023'!$P:$P,CONCATENATE("E006",$A120,1,$F$8),'TOTAL RECURSOS 2023'!$N:$N)</f>
        <v>0</v>
      </c>
      <c r="G120" s="22">
        <f>+SUMIF('TOTAL RECURSOS 2023'!$P:$P,CONCATENATE("K024",$A120,1,$G$8),'TOTAL RECURSOS 2023'!$N:$N)</f>
        <v>0</v>
      </c>
      <c r="H120" s="22">
        <f>+SUMIF('TOTAL RECURSOS 2023'!$P:$P,CONCATENATE("O001",$A120,4,$F$8),'TOTAL RECURSOS 2023'!$N:$N)</f>
        <v>0</v>
      </c>
      <c r="I120" s="22">
        <f>+SUMIF('TOTAL RECURSOS 2023'!$P:$P,CONCATENATE("M001",$A120,4,$F$8),'TOTAL RECURSOS 2023'!$N:$N)</f>
        <v>10000</v>
      </c>
      <c r="J120" s="22">
        <f>+SUMIF('TOTAL RECURSOS 2023'!$P:$P,CONCATENATE("E006",$A120,4,$F$8),'TOTAL RECURSOS 2023'!$N:$N)</f>
        <v>4698</v>
      </c>
    </row>
    <row r="121" spans="1:10" ht="17.100000000000001" customHeight="1" x14ac:dyDescent="0.25">
      <c r="A121" s="27">
        <v>274</v>
      </c>
      <c r="B121" s="21" t="s">
        <v>453</v>
      </c>
      <c r="C121" s="22">
        <f t="shared" ref="C121:J123" si="50">+C122</f>
        <v>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0</v>
      </c>
    </row>
    <row r="122" spans="1:10" ht="17.100000000000001" customHeight="1" x14ac:dyDescent="0.25">
      <c r="A122" s="28">
        <v>27401</v>
      </c>
      <c r="B122" s="21" t="s">
        <v>453</v>
      </c>
      <c r="C122" s="22">
        <f>+SUM(D122:J122)</f>
        <v>0</v>
      </c>
      <c r="D122" s="22">
        <f>+SUMIF('TOTAL RECURSOS 2023'!$P:$P,CONCATENATE("O001",$A122,1,$F$8),'TOTAL RECURSOS 2023'!$N:$N)</f>
        <v>0</v>
      </c>
      <c r="E122" s="22">
        <f>+SUMIF('TOTAL RECURSOS 2023'!$P:$P,CONCATENATE("M001",$A122,1,$F$8),'TOTAL RECURSOS 2023'!$N:$N)</f>
        <v>0</v>
      </c>
      <c r="F122" s="22">
        <f>+SUMIF('TOTAL RECURSOS 2023'!$P:$P,CONCATENATE("E006",$A122,1,$F$8),'TOTAL RECURSOS 2023'!$N:$N)</f>
        <v>0</v>
      </c>
      <c r="G122" s="22">
        <f>+SUMIF('TOTAL RECURSOS 2023'!$P:$P,CONCATENATE("K024",$A122,1,$G$8),'TOTAL RECURSOS 2023'!$N:$N)</f>
        <v>0</v>
      </c>
      <c r="H122" s="22">
        <f>+SUMIF('TOTAL RECURSOS 2023'!$P:$P,CONCATENATE("O001",$A122,4,$F$8),'TOTAL RECURSOS 2023'!$N:$N)</f>
        <v>0</v>
      </c>
      <c r="I122" s="22">
        <f>+SUMIF('TOTAL RECURSOS 2023'!$P:$P,CONCATENATE("M001",$A122,4,$F$8),'TOTAL RECURSOS 2023'!$N:$N)</f>
        <v>0</v>
      </c>
      <c r="J122" s="22">
        <f>+SUMIF('TOTAL RECURSOS 2023'!$P:$P,CONCATENATE("E006",$A122,4,$F$8),'TOTAL RECURSOS 2023'!$N:$N)</f>
        <v>0</v>
      </c>
    </row>
    <row r="123" spans="1:10" ht="17.100000000000001" customHeight="1" x14ac:dyDescent="0.25">
      <c r="A123" s="27">
        <v>275</v>
      </c>
      <c r="B123" s="21" t="s">
        <v>471</v>
      </c>
      <c r="C123" s="22">
        <f t="shared" si="50"/>
        <v>0</v>
      </c>
      <c r="D123" s="22">
        <f t="shared" si="50"/>
        <v>0</v>
      </c>
      <c r="E123" s="22">
        <f t="shared" si="50"/>
        <v>0</v>
      </c>
      <c r="F123" s="22">
        <f t="shared" si="50"/>
        <v>0</v>
      </c>
      <c r="G123" s="22">
        <f t="shared" si="50"/>
        <v>0</v>
      </c>
      <c r="H123" s="22">
        <f t="shared" si="50"/>
        <v>0</v>
      </c>
      <c r="I123" s="22">
        <f t="shared" si="50"/>
        <v>0</v>
      </c>
      <c r="J123" s="22">
        <f t="shared" si="50"/>
        <v>0</v>
      </c>
    </row>
    <row r="124" spans="1:10" ht="17.100000000000001" customHeight="1" x14ac:dyDescent="0.25">
      <c r="A124" s="28">
        <v>27501</v>
      </c>
      <c r="B124" s="21" t="s">
        <v>471</v>
      </c>
      <c r="C124" s="22">
        <f>+SUM(D124:J124)</f>
        <v>0</v>
      </c>
      <c r="D124" s="22">
        <f>+SUMIF('TOTAL RECURSOS 2023'!$P:$P,CONCATENATE("O001",$A124,1,$F$8),'TOTAL RECURSOS 2023'!$N:$N)</f>
        <v>0</v>
      </c>
      <c r="E124" s="22">
        <f>+SUMIF('TOTAL RECURSOS 2023'!$P:$P,CONCATENATE("M001",$A124,1,$F$8),'TOTAL RECURSOS 2023'!$N:$N)</f>
        <v>0</v>
      </c>
      <c r="F124" s="22">
        <f>+SUMIF('TOTAL RECURSOS 2023'!$P:$P,CONCATENATE("E006",$A124,1,$F$8),'TOTAL RECURSOS 2023'!$N:$N)</f>
        <v>0</v>
      </c>
      <c r="G124" s="22">
        <f>+SUMIF('TOTAL RECURSOS 2023'!$P:$P,CONCATENATE("K024",$A124,1,$G$8),'TOTAL RECURSOS 2023'!$N:$N)</f>
        <v>0</v>
      </c>
      <c r="H124" s="22">
        <f>+SUMIF('TOTAL RECURSOS 2023'!$P:$P,CONCATENATE("O001",$A124,4,$F$8),'TOTAL RECURSOS 2023'!$N:$N)</f>
        <v>0</v>
      </c>
      <c r="I124" s="22">
        <f>+SUMIF('TOTAL RECURSOS 2023'!$P:$P,CONCATENATE("M001",$A124,4,$F$8),'TOTAL RECURSOS 2023'!$N:$N)</f>
        <v>0</v>
      </c>
      <c r="J124" s="22">
        <f>+SUMIF('TOTAL RECURSOS 2023'!$P:$P,CONCATENATE("E006",$A124,4,$F$8),'TOTAL RECURSOS 2023'!$N:$N)</f>
        <v>0</v>
      </c>
    </row>
    <row r="125" spans="1:10" s="9" customFormat="1" ht="17.100000000000001" customHeight="1" x14ac:dyDescent="0.2">
      <c r="A125" s="26">
        <v>2900</v>
      </c>
      <c r="B125" s="19" t="s">
        <v>278</v>
      </c>
      <c r="C125" s="20">
        <f>+C126+C128+C130+C134+C136+C138+C140+C132</f>
        <v>5055769</v>
      </c>
      <c r="D125" s="20">
        <f>+D126+D128+D130+D134+D136+D138+D140+D132</f>
        <v>0</v>
      </c>
      <c r="E125" s="20">
        <f>+E126+E128+E130+E134+E136+E138+E140+E132</f>
        <v>0</v>
      </c>
      <c r="F125" s="20">
        <f t="shared" ref="F125:J125" si="51">+F126+F128+F130+F134+F136+F138+F140+F132</f>
        <v>0</v>
      </c>
      <c r="G125" s="20">
        <f t="shared" si="51"/>
        <v>0</v>
      </c>
      <c r="H125" s="20">
        <f t="shared" si="51"/>
        <v>0</v>
      </c>
      <c r="I125" s="20">
        <f t="shared" si="51"/>
        <v>30000</v>
      </c>
      <c r="J125" s="20">
        <f t="shared" si="51"/>
        <v>5025769</v>
      </c>
    </row>
    <row r="126" spans="1:10" ht="17.100000000000001" customHeight="1" x14ac:dyDescent="0.25">
      <c r="A126" s="27" t="s">
        <v>153</v>
      </c>
      <c r="B126" s="21" t="s">
        <v>279</v>
      </c>
      <c r="C126" s="22">
        <f t="shared" ref="C126:J126" si="52">+C127</f>
        <v>802120</v>
      </c>
      <c r="D126" s="22">
        <f t="shared" si="52"/>
        <v>0</v>
      </c>
      <c r="E126" s="22">
        <f t="shared" si="52"/>
        <v>0</v>
      </c>
      <c r="F126" s="22">
        <f t="shared" si="52"/>
        <v>0</v>
      </c>
      <c r="G126" s="22">
        <f t="shared" si="52"/>
        <v>0</v>
      </c>
      <c r="H126" s="22">
        <f t="shared" si="52"/>
        <v>0</v>
      </c>
      <c r="I126" s="22">
        <f t="shared" si="52"/>
        <v>0</v>
      </c>
      <c r="J126" s="22">
        <f t="shared" si="52"/>
        <v>802120</v>
      </c>
    </row>
    <row r="127" spans="1:10" ht="17.100000000000001" customHeight="1" x14ac:dyDescent="0.25">
      <c r="A127" s="28" t="s">
        <v>32</v>
      </c>
      <c r="B127" s="21" t="s">
        <v>279</v>
      </c>
      <c r="C127" s="22">
        <f>+SUM(D127:J127)</f>
        <v>802120</v>
      </c>
      <c r="D127" s="22">
        <f>+SUMIF('TOTAL RECURSOS 2023'!$P:$P,CONCATENATE("O001",$A127,1,$F$8),'TOTAL RECURSOS 2023'!$N:$N)</f>
        <v>0</v>
      </c>
      <c r="E127" s="22">
        <f>+SUMIF('TOTAL RECURSOS 2023'!$P:$P,CONCATENATE("M001",$A127,1,$F$8),'TOTAL RECURSOS 2023'!$N:$N)</f>
        <v>0</v>
      </c>
      <c r="F127" s="22">
        <f>+SUMIF('TOTAL RECURSOS 2023'!$P:$P,CONCATENATE("E006",$A127,1,$F$8),'TOTAL RECURSOS 2023'!$N:$N)</f>
        <v>0</v>
      </c>
      <c r="G127" s="22">
        <f>+SUMIF('TOTAL RECURSOS 2023'!$P:$P,CONCATENATE("K024",$A127,1,$G$8),'TOTAL RECURSOS 2023'!$N:$N)</f>
        <v>0</v>
      </c>
      <c r="H127" s="22">
        <f>+SUMIF('TOTAL RECURSOS 2023'!$P:$P,CONCATENATE("O001",$A127,4,$F$8),'TOTAL RECURSOS 2023'!$N:$N)</f>
        <v>0</v>
      </c>
      <c r="I127" s="22">
        <f>+SUMIF('TOTAL RECURSOS 2023'!$P:$P,CONCATENATE("M001",$A127,4,$F$8),'TOTAL RECURSOS 2023'!$N:$N)</f>
        <v>0</v>
      </c>
      <c r="J127" s="22">
        <f>+SUMIF('TOTAL RECURSOS 2023'!$P:$P,CONCATENATE("E006",$A127,4,$F$8),'TOTAL RECURSOS 2023'!$N:$N)</f>
        <v>802120</v>
      </c>
    </row>
    <row r="128" spans="1:10" ht="17.100000000000001" customHeight="1" x14ac:dyDescent="0.25">
      <c r="A128" s="27" t="s">
        <v>154</v>
      </c>
      <c r="B128" s="21" t="s">
        <v>280</v>
      </c>
      <c r="C128" s="22">
        <f t="shared" ref="C128:J128" si="53">+C129</f>
        <v>75348</v>
      </c>
      <c r="D128" s="22">
        <f t="shared" si="53"/>
        <v>0</v>
      </c>
      <c r="E128" s="22">
        <f t="shared" si="53"/>
        <v>0</v>
      </c>
      <c r="F128" s="22">
        <f t="shared" si="53"/>
        <v>0</v>
      </c>
      <c r="G128" s="22">
        <f t="shared" si="53"/>
        <v>0</v>
      </c>
      <c r="H128" s="22">
        <f t="shared" si="53"/>
        <v>0</v>
      </c>
      <c r="I128" s="22">
        <f t="shared" si="53"/>
        <v>5000</v>
      </c>
      <c r="J128" s="22">
        <f t="shared" si="53"/>
        <v>70348</v>
      </c>
    </row>
    <row r="129" spans="1:10" ht="17.100000000000001" customHeight="1" x14ac:dyDescent="0.25">
      <c r="A129" s="28" t="s">
        <v>33</v>
      </c>
      <c r="B129" s="21" t="s">
        <v>280</v>
      </c>
      <c r="C129" s="22">
        <f>+SUM(D129:J129)</f>
        <v>75348</v>
      </c>
      <c r="D129" s="22">
        <f>+SUMIF('TOTAL RECURSOS 2023'!$P:$P,CONCATENATE("O001",$A129,1,$F$8),'TOTAL RECURSOS 2023'!$N:$N)</f>
        <v>0</v>
      </c>
      <c r="E129" s="22">
        <f>+SUMIF('TOTAL RECURSOS 2023'!$P:$P,CONCATENATE("M001",$A129,1,$F$8),'TOTAL RECURSOS 2023'!$N:$N)</f>
        <v>0</v>
      </c>
      <c r="F129" s="22">
        <f>+SUMIF('TOTAL RECURSOS 2023'!$P:$P,CONCATENATE("E006",$A129,1,$F$8),'TOTAL RECURSOS 2023'!$N:$N)</f>
        <v>0</v>
      </c>
      <c r="G129" s="22">
        <f>+SUMIF('TOTAL RECURSOS 2023'!$P:$P,CONCATENATE("K024",$A129,1,$G$8),'TOTAL RECURSOS 2023'!$N:$N)</f>
        <v>0</v>
      </c>
      <c r="H129" s="22">
        <f>+SUMIF('TOTAL RECURSOS 2023'!$P:$P,CONCATENATE("O001",$A129,4,$F$8),'TOTAL RECURSOS 2023'!$N:$N)</f>
        <v>0</v>
      </c>
      <c r="I129" s="22">
        <f>+SUMIF('TOTAL RECURSOS 2023'!$P:$P,CONCATENATE("M001",$A129,4,$F$8),'TOTAL RECURSOS 2023'!$N:$N)</f>
        <v>5000</v>
      </c>
      <c r="J129" s="22">
        <f>+SUMIF('TOTAL RECURSOS 2023'!$P:$P,CONCATENATE("E006",$A129,4,$F$8),'TOTAL RECURSOS 2023'!$N:$N)</f>
        <v>70348</v>
      </c>
    </row>
    <row r="130" spans="1:10" ht="17.100000000000001" customHeight="1" x14ac:dyDescent="0.25">
      <c r="A130" s="27">
        <v>293</v>
      </c>
      <c r="B130" s="21" t="s">
        <v>472</v>
      </c>
      <c r="C130" s="22">
        <f t="shared" ref="C130:J132" si="54">+C131</f>
        <v>45638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5000</v>
      </c>
      <c r="J130" s="22">
        <f t="shared" si="54"/>
        <v>40638</v>
      </c>
    </row>
    <row r="131" spans="1:10" ht="17.100000000000001" customHeight="1" x14ac:dyDescent="0.25">
      <c r="A131" s="28">
        <v>29301</v>
      </c>
      <c r="B131" s="21" t="s">
        <v>472</v>
      </c>
      <c r="C131" s="22">
        <f>+SUM(D131:J131)</f>
        <v>45638</v>
      </c>
      <c r="D131" s="22">
        <f>+SUMIF('TOTAL RECURSOS 2023'!$P:$P,CONCATENATE("O001",$A131,1,$F$8),'TOTAL RECURSOS 2023'!$N:$N)</f>
        <v>0</v>
      </c>
      <c r="E131" s="22">
        <f>+SUMIF('TOTAL RECURSOS 2023'!$P:$P,CONCATENATE("M001",$A131,1,$F$8),'TOTAL RECURSOS 2023'!$N:$N)</f>
        <v>0</v>
      </c>
      <c r="F131" s="22">
        <f>+SUMIF('TOTAL RECURSOS 2023'!$P:$P,CONCATENATE("E006",$A131,1,$F$8),'TOTAL RECURSOS 2023'!$N:$N)</f>
        <v>0</v>
      </c>
      <c r="G131" s="22">
        <f>+SUMIF('TOTAL RECURSOS 2023'!$P:$P,CONCATENATE("K024",$A131,1,$G$8),'TOTAL RECURSOS 2023'!$N:$N)</f>
        <v>0</v>
      </c>
      <c r="H131" s="22">
        <f>+SUMIF('TOTAL RECURSOS 2023'!$P:$P,CONCATENATE("O001",$A131,4,$F$8),'TOTAL RECURSOS 2023'!$N:$N)</f>
        <v>0</v>
      </c>
      <c r="I131" s="22">
        <f>+SUMIF('TOTAL RECURSOS 2023'!$P:$P,CONCATENATE("M001",$A131,4,$F$8),'TOTAL RECURSOS 2023'!$N:$N)</f>
        <v>5000</v>
      </c>
      <c r="J131" s="22">
        <f>+SUMIF('TOTAL RECURSOS 2023'!$P:$P,CONCATENATE("E006",$A131,4,$F$8),'TOTAL RECURSOS 2023'!$N:$N)</f>
        <v>40638</v>
      </c>
    </row>
    <row r="132" spans="1:10" ht="17.100000000000001" customHeight="1" x14ac:dyDescent="0.25">
      <c r="A132" s="27" t="s">
        <v>155</v>
      </c>
      <c r="B132" s="21" t="s">
        <v>281</v>
      </c>
      <c r="C132" s="22">
        <f t="shared" si="54"/>
        <v>109130</v>
      </c>
      <c r="D132" s="22">
        <f t="shared" si="54"/>
        <v>0</v>
      </c>
      <c r="E132" s="22">
        <f t="shared" si="54"/>
        <v>0</v>
      </c>
      <c r="F132" s="22">
        <f t="shared" si="54"/>
        <v>0</v>
      </c>
      <c r="G132" s="22">
        <f t="shared" si="54"/>
        <v>0</v>
      </c>
      <c r="H132" s="22">
        <f t="shared" si="54"/>
        <v>0</v>
      </c>
      <c r="I132" s="22">
        <f t="shared" si="54"/>
        <v>10000</v>
      </c>
      <c r="J132" s="22">
        <f t="shared" si="54"/>
        <v>99130</v>
      </c>
    </row>
    <row r="133" spans="1:10" ht="17.100000000000001" customHeight="1" x14ac:dyDescent="0.25">
      <c r="A133" s="28" t="s">
        <v>34</v>
      </c>
      <c r="B133" s="21" t="s">
        <v>282</v>
      </c>
      <c r="C133" s="22">
        <f>+SUM(D133:J133)</f>
        <v>109130</v>
      </c>
      <c r="D133" s="22">
        <f>+SUMIF('TOTAL RECURSOS 2023'!$P:$P,CONCATENATE("O001",$A133,1,$F$8),'TOTAL RECURSOS 2023'!$N:$N)</f>
        <v>0</v>
      </c>
      <c r="E133" s="22">
        <f>+SUMIF('TOTAL RECURSOS 2023'!$P:$P,CONCATENATE("M001",$A133,1,$F$8),'TOTAL RECURSOS 2023'!$N:$N)</f>
        <v>0</v>
      </c>
      <c r="F133" s="22">
        <f>+SUMIF('TOTAL RECURSOS 2023'!$P:$P,CONCATENATE("E006",$A133,1,$F$8),'TOTAL RECURSOS 2023'!$N:$N)</f>
        <v>0</v>
      </c>
      <c r="G133" s="22">
        <f>+SUMIF('TOTAL RECURSOS 2023'!$P:$P,CONCATENATE("K024",$A133,1,$G$8),'TOTAL RECURSOS 2023'!$N:$N)</f>
        <v>0</v>
      </c>
      <c r="H133" s="22">
        <f>+SUMIF('TOTAL RECURSOS 2023'!$P:$P,CONCATENATE("O001",$A133,4,$F$8),'TOTAL RECURSOS 2023'!$N:$N)</f>
        <v>0</v>
      </c>
      <c r="I133" s="22">
        <f>+SUMIF('TOTAL RECURSOS 2023'!$P:$P,CONCATENATE("M001",$A133,4,$F$8),'TOTAL RECURSOS 2023'!$N:$N)</f>
        <v>10000</v>
      </c>
      <c r="J133" s="22">
        <f>+SUMIF('TOTAL RECURSOS 2023'!$P:$P,CONCATENATE("E006",$A133,4,$F$8),'TOTAL RECURSOS 2023'!$N:$N)</f>
        <v>99130</v>
      </c>
    </row>
    <row r="134" spans="1:10" ht="17.100000000000001" customHeight="1" x14ac:dyDescent="0.25">
      <c r="A134" s="27" t="s">
        <v>156</v>
      </c>
      <c r="B134" s="21" t="s">
        <v>283</v>
      </c>
      <c r="C134" s="22">
        <f t="shared" ref="C134:J134" si="55">+C135</f>
        <v>2535201</v>
      </c>
      <c r="D134" s="22">
        <f t="shared" si="55"/>
        <v>0</v>
      </c>
      <c r="E134" s="22">
        <f t="shared" si="55"/>
        <v>0</v>
      </c>
      <c r="F134" s="22">
        <f t="shared" si="55"/>
        <v>0</v>
      </c>
      <c r="G134" s="22">
        <f t="shared" si="55"/>
        <v>0</v>
      </c>
      <c r="H134" s="22">
        <f t="shared" si="55"/>
        <v>0</v>
      </c>
      <c r="I134" s="22">
        <f t="shared" si="55"/>
        <v>10000</v>
      </c>
      <c r="J134" s="22">
        <f t="shared" si="55"/>
        <v>2525201</v>
      </c>
    </row>
    <row r="135" spans="1:10" ht="17.100000000000001" customHeight="1" x14ac:dyDescent="0.25">
      <c r="A135" s="28" t="s">
        <v>35</v>
      </c>
      <c r="B135" s="21" t="s">
        <v>283</v>
      </c>
      <c r="C135" s="22">
        <f>+SUM(D135:J135)</f>
        <v>2535201</v>
      </c>
      <c r="D135" s="22">
        <f>+SUMIF('TOTAL RECURSOS 2023'!$P:$P,CONCATENATE("O001",$A135,1,$F$8),'TOTAL RECURSOS 2023'!$N:$N)</f>
        <v>0</v>
      </c>
      <c r="E135" s="22">
        <f>+SUMIF('TOTAL RECURSOS 2023'!$P:$P,CONCATENATE("M001",$A135,1,$F$8),'TOTAL RECURSOS 2023'!$N:$N)</f>
        <v>0</v>
      </c>
      <c r="F135" s="22">
        <f>+SUMIF('TOTAL RECURSOS 2023'!$P:$P,CONCATENATE("E006",$A135,1,$F$8),'TOTAL RECURSOS 2023'!$N:$N)</f>
        <v>0</v>
      </c>
      <c r="G135" s="22">
        <f>+SUMIF('TOTAL RECURSOS 2023'!$P:$P,CONCATENATE("K024",$A135,1,$G$8),'TOTAL RECURSOS 2023'!$N:$N)</f>
        <v>0</v>
      </c>
      <c r="H135" s="22">
        <f>+SUMIF('TOTAL RECURSOS 2023'!$P:$P,CONCATENATE("O001",$A135,4,$F$8),'TOTAL RECURSOS 2023'!$N:$N)</f>
        <v>0</v>
      </c>
      <c r="I135" s="22">
        <f>+SUMIF('TOTAL RECURSOS 2023'!$P:$P,CONCATENATE("M001",$A135,4,$F$8),'TOTAL RECURSOS 2023'!$N:$N)</f>
        <v>10000</v>
      </c>
      <c r="J135" s="22">
        <f>+SUMIF('TOTAL RECURSOS 2023'!$P:$P,CONCATENATE("E006",$A135,4,$F$8),'TOTAL RECURSOS 2023'!$N:$N)</f>
        <v>2525201</v>
      </c>
    </row>
    <row r="136" spans="1:10" ht="17.100000000000001" customHeight="1" x14ac:dyDescent="0.25">
      <c r="A136" s="27" t="s">
        <v>157</v>
      </c>
      <c r="B136" s="21" t="s">
        <v>284</v>
      </c>
      <c r="C136" s="22">
        <f t="shared" ref="C136:J136" si="56">+C137</f>
        <v>83280</v>
      </c>
      <c r="D136" s="22">
        <f t="shared" si="56"/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83280</v>
      </c>
    </row>
    <row r="137" spans="1:10" ht="17.100000000000001" customHeight="1" x14ac:dyDescent="0.25">
      <c r="A137" s="28" t="s">
        <v>89</v>
      </c>
      <c r="B137" s="21" t="s">
        <v>284</v>
      </c>
      <c r="C137" s="22">
        <f>+SUM(D137:J137)</f>
        <v>83280</v>
      </c>
      <c r="D137" s="22">
        <f>+SUMIF('TOTAL RECURSOS 2023'!$P:$P,CONCATENATE("O001",$A137,1,$F$8),'TOTAL RECURSOS 2023'!$N:$N)</f>
        <v>0</v>
      </c>
      <c r="E137" s="22">
        <f>+SUMIF('TOTAL RECURSOS 2023'!$P:$P,CONCATENATE("M001",$A137,1,$F$8),'TOTAL RECURSOS 2023'!$N:$N)</f>
        <v>0</v>
      </c>
      <c r="F137" s="22">
        <f>+SUMIF('TOTAL RECURSOS 2023'!$P:$P,CONCATENATE("E006",$A137,1,$F$8),'TOTAL RECURSOS 2023'!$N:$N)</f>
        <v>0</v>
      </c>
      <c r="G137" s="22">
        <f>+SUMIF('TOTAL RECURSOS 2023'!$P:$P,CONCATENATE("K024",$A137,1,$G$8),'TOTAL RECURSOS 2023'!$N:$N)</f>
        <v>0</v>
      </c>
      <c r="H137" s="22">
        <f>+SUMIF('TOTAL RECURSOS 2023'!$P:$P,CONCATENATE("O001",$A137,4,$F$8),'TOTAL RECURSOS 2023'!$N:$N)</f>
        <v>0</v>
      </c>
      <c r="I137" s="22">
        <f>+SUMIF('TOTAL RECURSOS 2023'!$P:$P,CONCATENATE("M001",$A137,4,$F$8),'TOTAL RECURSOS 2023'!$N:$N)</f>
        <v>0</v>
      </c>
      <c r="J137" s="22">
        <f>+SUMIF('TOTAL RECURSOS 2023'!$P:$P,CONCATENATE("E006",$A137,4,$F$8),'TOTAL RECURSOS 2023'!$N:$N)</f>
        <v>83280</v>
      </c>
    </row>
    <row r="138" spans="1:10" ht="17.100000000000001" customHeight="1" x14ac:dyDescent="0.25">
      <c r="A138" s="27" t="s">
        <v>158</v>
      </c>
      <c r="B138" s="21" t="s">
        <v>285</v>
      </c>
      <c r="C138" s="22">
        <f t="shared" ref="C138:J138" si="57">+C139</f>
        <v>1295894</v>
      </c>
      <c r="D138" s="22">
        <f t="shared" si="57"/>
        <v>0</v>
      </c>
      <c r="E138" s="22">
        <f t="shared" si="57"/>
        <v>0</v>
      </c>
      <c r="F138" s="22">
        <f t="shared" si="57"/>
        <v>0</v>
      </c>
      <c r="G138" s="22">
        <f t="shared" si="57"/>
        <v>0</v>
      </c>
      <c r="H138" s="22">
        <f t="shared" si="57"/>
        <v>0</v>
      </c>
      <c r="I138" s="22">
        <f t="shared" si="57"/>
        <v>0</v>
      </c>
      <c r="J138" s="22">
        <f t="shared" si="57"/>
        <v>1295894</v>
      </c>
    </row>
    <row r="139" spans="1:10" ht="17.100000000000001" customHeight="1" x14ac:dyDescent="0.25">
      <c r="A139" s="28" t="s">
        <v>36</v>
      </c>
      <c r="B139" s="21" t="s">
        <v>285</v>
      </c>
      <c r="C139" s="22">
        <f>+SUM(D139:J139)</f>
        <v>1295894</v>
      </c>
      <c r="D139" s="22">
        <f>+SUMIF('TOTAL RECURSOS 2023'!$P:$P,CONCATENATE("O001",$A139,1,$F$8),'TOTAL RECURSOS 2023'!$N:$N)</f>
        <v>0</v>
      </c>
      <c r="E139" s="22">
        <f>+SUMIF('TOTAL RECURSOS 2023'!$P:$P,CONCATENATE("M001",$A139,1,$F$8),'TOTAL RECURSOS 2023'!$N:$N)</f>
        <v>0</v>
      </c>
      <c r="F139" s="22">
        <f>+SUMIF('TOTAL RECURSOS 2023'!$P:$P,CONCATENATE("E006",$A139,1,$F$8),'TOTAL RECURSOS 2023'!$N:$N)</f>
        <v>0</v>
      </c>
      <c r="G139" s="22">
        <f>+SUMIF('TOTAL RECURSOS 2023'!$P:$P,CONCATENATE("K024",$A139,1,$G$8),'TOTAL RECURSOS 2023'!$N:$N)</f>
        <v>0</v>
      </c>
      <c r="H139" s="22">
        <f>+SUMIF('TOTAL RECURSOS 2023'!$P:$P,CONCATENATE("O001",$A139,4,$F$8),'TOTAL RECURSOS 2023'!$N:$N)</f>
        <v>0</v>
      </c>
      <c r="I139" s="22">
        <f>+SUMIF('TOTAL RECURSOS 2023'!$P:$P,CONCATENATE("M001",$A139,4,$F$8),'TOTAL RECURSOS 2023'!$N:$N)</f>
        <v>0</v>
      </c>
      <c r="J139" s="22">
        <f>+SUMIF('TOTAL RECURSOS 2023'!$P:$P,CONCATENATE("E006",$A139,4,$F$8),'TOTAL RECURSOS 2023'!$N:$N)</f>
        <v>1295894</v>
      </c>
    </row>
    <row r="140" spans="1:10" ht="17.100000000000001" customHeight="1" x14ac:dyDescent="0.25">
      <c r="A140" s="27" t="s">
        <v>159</v>
      </c>
      <c r="B140" s="21" t="s">
        <v>286</v>
      </c>
      <c r="C140" s="22">
        <f t="shared" ref="C140:J140" si="58">+C141</f>
        <v>109158</v>
      </c>
      <c r="D140" s="22">
        <f t="shared" si="58"/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109158</v>
      </c>
    </row>
    <row r="141" spans="1:10" ht="17.100000000000001" customHeight="1" x14ac:dyDescent="0.25">
      <c r="A141" s="28" t="s">
        <v>90</v>
      </c>
      <c r="B141" s="21" t="s">
        <v>286</v>
      </c>
      <c r="C141" s="22">
        <f>+SUM(D141:J141)</f>
        <v>109158</v>
      </c>
      <c r="D141" s="22">
        <f>+SUMIF('TOTAL RECURSOS 2023'!$P:$P,CONCATENATE("O001",$A141,1,$F$8),'TOTAL RECURSOS 2023'!$N:$N)</f>
        <v>0</v>
      </c>
      <c r="E141" s="22">
        <f>+SUMIF('TOTAL RECURSOS 2023'!$P:$P,CONCATENATE("M001",$A141,1,$F$8),'TOTAL RECURSOS 2023'!$N:$N)</f>
        <v>0</v>
      </c>
      <c r="F141" s="22">
        <f>+SUMIF('TOTAL RECURSOS 2023'!$P:$P,CONCATENATE("E006",$A141,1,$F$8),'TOTAL RECURSOS 2023'!$N:$N)</f>
        <v>0</v>
      </c>
      <c r="G141" s="22">
        <f>+SUMIF('TOTAL RECURSOS 2023'!$P:$P,CONCATENATE("K024",$A141,1,$G$8),'TOTAL RECURSOS 2023'!$N:$N)</f>
        <v>0</v>
      </c>
      <c r="H141" s="22">
        <f>+SUMIF('TOTAL RECURSOS 2023'!$P:$P,CONCATENATE("O001",$A141,4,$F$8),'TOTAL RECURSOS 2023'!$N:$N)</f>
        <v>0</v>
      </c>
      <c r="I141" s="22">
        <f>+SUMIF('TOTAL RECURSOS 2023'!$P:$P,CONCATENATE("M001",$A141,4,$F$8),'TOTAL RECURSOS 2023'!$N:$N)</f>
        <v>0</v>
      </c>
      <c r="J141" s="22">
        <f>+SUMIF('TOTAL RECURSOS 2023'!$P:$P,CONCATENATE("E006",$A141,4,$F$8),'TOTAL RECURSOS 2023'!$N:$N)</f>
        <v>109158</v>
      </c>
    </row>
    <row r="142" spans="1:10" s="9" customFormat="1" ht="17.100000000000001" customHeight="1" x14ac:dyDescent="0.2">
      <c r="A142" s="23">
        <v>3000</v>
      </c>
      <c r="B142" s="24" t="s">
        <v>287</v>
      </c>
      <c r="C142" s="18">
        <f t="shared" ref="C142:J142" si="59">+C143+C165+C179+C201+C210+C228+C242+C251</f>
        <v>117663719</v>
      </c>
      <c r="D142" s="18">
        <f t="shared" si="59"/>
        <v>81179</v>
      </c>
      <c r="E142" s="18">
        <f t="shared" si="59"/>
        <v>234248</v>
      </c>
      <c r="F142" s="18">
        <f t="shared" si="59"/>
        <v>36311481</v>
      </c>
      <c r="G142" s="18">
        <f t="shared" si="59"/>
        <v>0</v>
      </c>
      <c r="H142" s="18">
        <f t="shared" si="59"/>
        <v>72597</v>
      </c>
      <c r="I142" s="18">
        <f t="shared" si="59"/>
        <v>1580731</v>
      </c>
      <c r="J142" s="18">
        <f t="shared" si="59"/>
        <v>79383483</v>
      </c>
    </row>
    <row r="143" spans="1:10" s="9" customFormat="1" ht="17.100000000000001" customHeight="1" x14ac:dyDescent="0.2">
      <c r="A143" s="26">
        <v>3100</v>
      </c>
      <c r="B143" s="19" t="s">
        <v>288</v>
      </c>
      <c r="C143" s="20">
        <f>+C144+C146+C148+C150+C152+C154+C158+C160+C162</f>
        <v>38379460</v>
      </c>
      <c r="D143" s="20">
        <f>+D144+D146+D148+D150+D152+D154+D158+D160+D162</f>
        <v>0</v>
      </c>
      <c r="E143" s="20">
        <f>+E144+E146+E148+E150+E152+E154+E158+E160+E162</f>
        <v>0</v>
      </c>
      <c r="F143" s="20">
        <f>+F144+F146+F148+F150+F152+F154+F158+F160+F162</f>
        <v>14482315</v>
      </c>
      <c r="G143" s="20">
        <f t="shared" ref="G143" si="60">+G144+G146+G148+G150+G154+G158+G160+G162</f>
        <v>0</v>
      </c>
      <c r="H143" s="20">
        <f>+H144+H146+H148+H150+H152+H154+H158+H160+H162</f>
        <v>0</v>
      </c>
      <c r="I143" s="20">
        <f>+I144+I146+I148+I150+I152+I154+I158+I160+I162</f>
        <v>0</v>
      </c>
      <c r="J143" s="20">
        <f>+J144+J146+J148+J150+J152+J154+J158+J160+J162</f>
        <v>23897145</v>
      </c>
    </row>
    <row r="144" spans="1:10" ht="17.100000000000001" customHeight="1" x14ac:dyDescent="0.25">
      <c r="A144" s="27" t="s">
        <v>160</v>
      </c>
      <c r="B144" s="21" t="s">
        <v>289</v>
      </c>
      <c r="C144" s="22">
        <f t="shared" ref="C144:J144" si="61">+C145</f>
        <v>22680708</v>
      </c>
      <c r="D144" s="22">
        <f t="shared" si="61"/>
        <v>0</v>
      </c>
      <c r="E144" s="22">
        <f t="shared" si="61"/>
        <v>0</v>
      </c>
      <c r="F144" s="22">
        <f t="shared" si="61"/>
        <v>7134134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15546574</v>
      </c>
    </row>
    <row r="145" spans="1:10" ht="17.100000000000001" customHeight="1" x14ac:dyDescent="0.25">
      <c r="A145" s="28" t="s">
        <v>18</v>
      </c>
      <c r="B145" s="21" t="s">
        <v>290</v>
      </c>
      <c r="C145" s="22">
        <f>+SUM(D145:J145)</f>
        <v>22680708</v>
      </c>
      <c r="D145" s="22">
        <f>+SUMIF('TOTAL RECURSOS 2023'!$P:$P,CONCATENATE("O001",$A145,1,$F$8),'TOTAL RECURSOS 2023'!$N:$N)</f>
        <v>0</v>
      </c>
      <c r="E145" s="22">
        <f>+SUMIF('TOTAL RECURSOS 2023'!$P:$P,CONCATENATE("M001",$A145,1,$F$8),'TOTAL RECURSOS 2023'!$N:$N)</f>
        <v>0</v>
      </c>
      <c r="F145" s="22">
        <f>+SUMIF('TOTAL RECURSOS 2023'!$P:$P,CONCATENATE("E006",$A145,1,$F$8),'TOTAL RECURSOS 2023'!$N:$N)</f>
        <v>7134134</v>
      </c>
      <c r="G145" s="22">
        <f>+SUMIF('TOTAL RECURSOS 2023'!$P:$P,CONCATENATE("K024",$A145,1,$G$8),'TOTAL RECURSOS 2023'!$N:$N)</f>
        <v>0</v>
      </c>
      <c r="H145" s="22">
        <f>+SUMIF('TOTAL RECURSOS 2023'!$P:$P,CONCATENATE("O001",$A145,4,$F$8),'TOTAL RECURSOS 2023'!$N:$N)</f>
        <v>0</v>
      </c>
      <c r="I145" s="22">
        <f>+SUMIF('TOTAL RECURSOS 2023'!$P:$P,CONCATENATE("M001",$A145,4,$F$8),'TOTAL RECURSOS 2023'!$N:$N)</f>
        <v>0</v>
      </c>
      <c r="J145" s="22">
        <f>+SUMIF('TOTAL RECURSOS 2023'!$P:$P,CONCATENATE("E006",$A145,4,$F$8),'TOTAL RECURSOS 2023'!$N:$N)</f>
        <v>15546574</v>
      </c>
    </row>
    <row r="146" spans="1:10" ht="17.100000000000001" customHeight="1" x14ac:dyDescent="0.25">
      <c r="A146" s="27" t="s">
        <v>161</v>
      </c>
      <c r="B146" s="21" t="s">
        <v>291</v>
      </c>
      <c r="C146" s="22">
        <f t="shared" ref="C146:J146" si="62">+C147</f>
        <v>12109744</v>
      </c>
      <c r="D146" s="22">
        <f t="shared" si="62"/>
        <v>0</v>
      </c>
      <c r="E146" s="22">
        <f t="shared" si="62"/>
        <v>0</v>
      </c>
      <c r="F146" s="22">
        <f t="shared" si="62"/>
        <v>7202906</v>
      </c>
      <c r="G146" s="22">
        <f t="shared" si="62"/>
        <v>0</v>
      </c>
      <c r="H146" s="22">
        <f t="shared" si="62"/>
        <v>0</v>
      </c>
      <c r="I146" s="22">
        <f t="shared" si="62"/>
        <v>0</v>
      </c>
      <c r="J146" s="22">
        <f t="shared" si="62"/>
        <v>4906838</v>
      </c>
    </row>
    <row r="147" spans="1:10" ht="17.100000000000001" customHeight="1" x14ac:dyDescent="0.25">
      <c r="A147" s="28" t="s">
        <v>19</v>
      </c>
      <c r="B147" s="21" t="s">
        <v>292</v>
      </c>
      <c r="C147" s="22">
        <f>+SUM(D147:J147)</f>
        <v>12109744</v>
      </c>
      <c r="D147" s="22">
        <f>+SUMIF('TOTAL RECURSOS 2023'!$P:$P,CONCATENATE("O001",$A147,1,$F$8),'TOTAL RECURSOS 2023'!$N:$N)</f>
        <v>0</v>
      </c>
      <c r="E147" s="22">
        <f>+SUMIF('TOTAL RECURSOS 2023'!$P:$P,CONCATENATE("M001",$A147,1,$F$8),'TOTAL RECURSOS 2023'!$N:$N)</f>
        <v>0</v>
      </c>
      <c r="F147" s="22">
        <f>+SUMIF('TOTAL RECURSOS 2023'!$P:$P,CONCATENATE("E006",$A147,1,$F$8),'TOTAL RECURSOS 2023'!$N:$N)</f>
        <v>7202906</v>
      </c>
      <c r="G147" s="22">
        <f>+SUMIF('TOTAL RECURSOS 2023'!$P:$P,CONCATENATE("K024",$A147,1,$G$8),'TOTAL RECURSOS 2023'!$N:$N)</f>
        <v>0</v>
      </c>
      <c r="H147" s="22">
        <f>+SUMIF('TOTAL RECURSOS 2023'!$P:$P,CONCATENATE("O001",$A147,4,$F$8),'TOTAL RECURSOS 2023'!$N:$N)</f>
        <v>0</v>
      </c>
      <c r="I147" s="22">
        <f>+SUMIF('TOTAL RECURSOS 2023'!$P:$P,CONCATENATE("M001",$A147,4,$F$8),'TOTAL RECURSOS 2023'!$N:$N)</f>
        <v>0</v>
      </c>
      <c r="J147" s="22">
        <f>+SUMIF('TOTAL RECURSOS 2023'!$P:$P,CONCATENATE("E006",$A147,4,$F$8),'TOTAL RECURSOS 2023'!$N:$N)</f>
        <v>4906838</v>
      </c>
    </row>
    <row r="148" spans="1:10" ht="17.100000000000001" customHeight="1" x14ac:dyDescent="0.25">
      <c r="A148" s="27" t="s">
        <v>162</v>
      </c>
      <c r="B148" s="21" t="s">
        <v>293</v>
      </c>
      <c r="C148" s="22">
        <f t="shared" ref="C148:J148" si="63">+C149</f>
        <v>2500000</v>
      </c>
      <c r="D148" s="22">
        <f t="shared" si="63"/>
        <v>0</v>
      </c>
      <c r="E148" s="22">
        <f t="shared" si="63"/>
        <v>0</v>
      </c>
      <c r="F148" s="22">
        <f t="shared" si="63"/>
        <v>0</v>
      </c>
      <c r="G148" s="22">
        <f t="shared" si="63"/>
        <v>0</v>
      </c>
      <c r="H148" s="22">
        <f t="shared" si="63"/>
        <v>0</v>
      </c>
      <c r="I148" s="22">
        <f t="shared" si="63"/>
        <v>0</v>
      </c>
      <c r="J148" s="22">
        <f t="shared" si="63"/>
        <v>2500000</v>
      </c>
    </row>
    <row r="149" spans="1:10" ht="17.100000000000001" customHeight="1" x14ac:dyDescent="0.25">
      <c r="A149" s="28" t="s">
        <v>37</v>
      </c>
      <c r="B149" s="21" t="s">
        <v>294</v>
      </c>
      <c r="C149" s="22">
        <f>+SUM(D149:J149)</f>
        <v>2500000</v>
      </c>
      <c r="D149" s="22">
        <f>+SUMIF('TOTAL RECURSOS 2023'!$P:$P,CONCATENATE("O001",$A149,1,$F$8),'TOTAL RECURSOS 2023'!$N:$N)</f>
        <v>0</v>
      </c>
      <c r="E149" s="22">
        <f>+SUMIF('TOTAL RECURSOS 2023'!$P:$P,CONCATENATE("M001",$A149,1,$F$8),'TOTAL RECURSOS 2023'!$N:$N)</f>
        <v>0</v>
      </c>
      <c r="F149" s="22">
        <f>+SUMIF('TOTAL RECURSOS 2023'!$P:$P,CONCATENATE("E006",$A149,1,$F$8),'TOTAL RECURSOS 2023'!$N:$N)</f>
        <v>0</v>
      </c>
      <c r="G149" s="22">
        <f>+SUMIF('TOTAL RECURSOS 2023'!$P:$P,CONCATENATE("K024",$A149,1,$G$8),'TOTAL RECURSOS 2023'!$N:$N)</f>
        <v>0</v>
      </c>
      <c r="H149" s="22">
        <f>+SUMIF('TOTAL RECURSOS 2023'!$P:$P,CONCATENATE("O001",$A149,4,$F$8),'TOTAL RECURSOS 2023'!$N:$N)</f>
        <v>0</v>
      </c>
      <c r="I149" s="22">
        <f>+SUMIF('TOTAL RECURSOS 2023'!$P:$P,CONCATENATE("M001",$A149,4,$F$8),'TOTAL RECURSOS 2023'!$N:$N)</f>
        <v>0</v>
      </c>
      <c r="J149" s="22">
        <f>+SUMIF('TOTAL RECURSOS 2023'!$P:$P,CONCATENATE("E006",$A149,4,$F$8),'TOTAL RECURSOS 2023'!$N:$N)</f>
        <v>2500000</v>
      </c>
    </row>
    <row r="150" spans="1:10" ht="17.100000000000001" customHeight="1" x14ac:dyDescent="0.25">
      <c r="A150" s="27" t="s">
        <v>163</v>
      </c>
      <c r="B150" s="21" t="s">
        <v>295</v>
      </c>
      <c r="C150" s="22">
        <f t="shared" ref="C150:J152" si="64">+C151</f>
        <v>60000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60000</v>
      </c>
    </row>
    <row r="151" spans="1:10" ht="17.100000000000001" customHeight="1" x14ac:dyDescent="0.25">
      <c r="A151" s="28" t="s">
        <v>50</v>
      </c>
      <c r="B151" s="21" t="s">
        <v>296</v>
      </c>
      <c r="C151" s="22">
        <f>+SUM(D151:J151)</f>
        <v>60000</v>
      </c>
      <c r="D151" s="22">
        <f>+SUMIF('TOTAL RECURSOS 2023'!$P:$P,CONCATENATE("O001",$A151,1,$F$8),'TOTAL RECURSOS 2023'!$N:$N)</f>
        <v>0</v>
      </c>
      <c r="E151" s="22">
        <f>+SUMIF('TOTAL RECURSOS 2023'!$P:$P,CONCATENATE("M001",$A151,1,$F$8),'TOTAL RECURSOS 2023'!$N:$N)</f>
        <v>0</v>
      </c>
      <c r="F151" s="22">
        <f>+SUMIF('TOTAL RECURSOS 2023'!$P:$P,CONCATENATE("E006",$A151,1,$F$8),'TOTAL RECURSOS 2023'!$N:$N)</f>
        <v>0</v>
      </c>
      <c r="G151" s="22">
        <f>+SUMIF('TOTAL RECURSOS 2023'!$P:$P,CONCATENATE("K024",$A151,1,$G$8),'TOTAL RECURSOS 2023'!$N:$N)</f>
        <v>0</v>
      </c>
      <c r="H151" s="22">
        <f>+SUMIF('TOTAL RECURSOS 2023'!$P:$P,CONCATENATE("O001",$A151,4,$F$8),'TOTAL RECURSOS 2023'!$N:$N)</f>
        <v>0</v>
      </c>
      <c r="I151" s="22">
        <f>+SUMIF('TOTAL RECURSOS 2023'!$P:$P,CONCATENATE("M001",$A151,4,$F$8),'TOTAL RECURSOS 2023'!$N:$N)</f>
        <v>0</v>
      </c>
      <c r="J151" s="22">
        <f>+SUMIF('TOTAL RECURSOS 2023'!$P:$P,CONCATENATE("E006",$A151,4,$F$8),'TOTAL RECURSOS 2023'!$N:$N)</f>
        <v>60000</v>
      </c>
    </row>
    <row r="152" spans="1:10" ht="17.100000000000001" customHeight="1" x14ac:dyDescent="0.25">
      <c r="A152" s="27">
        <v>315</v>
      </c>
      <c r="B152" s="21" t="s">
        <v>482</v>
      </c>
      <c r="C152" s="22">
        <f t="shared" si="64"/>
        <v>0</v>
      </c>
      <c r="D152" s="22">
        <f t="shared" si="64"/>
        <v>0</v>
      </c>
      <c r="E152" s="22">
        <f t="shared" si="64"/>
        <v>0</v>
      </c>
      <c r="F152" s="22">
        <f t="shared" si="64"/>
        <v>0</v>
      </c>
      <c r="G152" s="22">
        <f t="shared" si="64"/>
        <v>0</v>
      </c>
      <c r="H152" s="22">
        <f t="shared" si="64"/>
        <v>0</v>
      </c>
      <c r="I152" s="22">
        <f t="shared" si="64"/>
        <v>0</v>
      </c>
      <c r="J152" s="22">
        <f t="shared" si="64"/>
        <v>0</v>
      </c>
    </row>
    <row r="153" spans="1:10" ht="17.100000000000001" customHeight="1" x14ac:dyDescent="0.25">
      <c r="A153" s="28">
        <v>31501</v>
      </c>
      <c r="B153" s="21" t="s">
        <v>483</v>
      </c>
      <c r="C153" s="22">
        <f>+SUM(D153:J153)</f>
        <v>0</v>
      </c>
      <c r="D153" s="22">
        <f>+SUMIF('TOTAL RECURSOS 2023'!$P:$P,CONCATENATE("O001",$A153,1,$F$8),'TOTAL RECURSOS 2023'!$N:$N)</f>
        <v>0</v>
      </c>
      <c r="E153" s="22">
        <f>+SUMIF('TOTAL RECURSOS 2023'!$P:$P,CONCATENATE("M001",$A153,1,$F$8),'TOTAL RECURSOS 2023'!$N:$N)</f>
        <v>0</v>
      </c>
      <c r="F153" s="22">
        <f>+SUMIF('TOTAL RECURSOS 2023'!$P:$P,CONCATENATE("E006",$A153,1,$F$8),'TOTAL RECURSOS 2023'!$N:$N)</f>
        <v>0</v>
      </c>
      <c r="G153" s="22">
        <f>+SUMIF('TOTAL RECURSOS 2023'!$P:$P,CONCATENATE("K024",$A153,1,$G$8),'TOTAL RECURSOS 2023'!$N:$N)</f>
        <v>0</v>
      </c>
      <c r="H153" s="22">
        <f>+SUMIF('TOTAL RECURSOS 2023'!$P:$P,CONCATENATE("O001",$A153,4,$F$8),'TOTAL RECURSOS 2023'!$N:$N)</f>
        <v>0</v>
      </c>
      <c r="I153" s="22">
        <f>+SUMIF('TOTAL RECURSOS 2023'!$P:$P,CONCATENATE("M001",$A153,4,$F$8),'TOTAL RECURSOS 2023'!$N:$N)</f>
        <v>0</v>
      </c>
      <c r="J153" s="22">
        <f>+SUMIF('TOTAL RECURSOS 2023'!$P:$P,CONCATENATE("E006",$A153,4,$F$8),'TOTAL RECURSOS 2023'!$N:$N)</f>
        <v>0</v>
      </c>
    </row>
    <row r="154" spans="1:10" ht="17.100000000000001" customHeight="1" x14ac:dyDescent="0.25">
      <c r="A154" s="27" t="s">
        <v>164</v>
      </c>
      <c r="B154" s="21" t="s">
        <v>297</v>
      </c>
      <c r="C154" s="22">
        <f t="shared" ref="C154:J154" si="65">+C155+C157</f>
        <v>466699</v>
      </c>
      <c r="D154" s="22">
        <f t="shared" si="65"/>
        <v>0</v>
      </c>
      <c r="E154" s="22">
        <f t="shared" si="65"/>
        <v>0</v>
      </c>
      <c r="F154" s="22">
        <f t="shared" si="65"/>
        <v>145275</v>
      </c>
      <c r="G154" s="22">
        <f t="shared" si="65"/>
        <v>0</v>
      </c>
      <c r="H154" s="22">
        <f t="shared" si="65"/>
        <v>0</v>
      </c>
      <c r="I154" s="22">
        <f t="shared" si="65"/>
        <v>0</v>
      </c>
      <c r="J154" s="22">
        <f t="shared" si="65"/>
        <v>321424</v>
      </c>
    </row>
    <row r="155" spans="1:10" ht="17.100000000000001" customHeight="1" x14ac:dyDescent="0.25">
      <c r="A155" s="28" t="s">
        <v>51</v>
      </c>
      <c r="B155" s="21" t="s">
        <v>298</v>
      </c>
      <c r="C155" s="22">
        <f>+SUM(D155:J155)</f>
        <v>0</v>
      </c>
      <c r="D155" s="22">
        <f>+SUMIF('TOTAL RECURSOS 2023'!$P:$P,CONCATENATE("O001",$A155,1,$F$8),'TOTAL RECURSOS 2023'!$N:$N)</f>
        <v>0</v>
      </c>
      <c r="E155" s="22">
        <f>+SUMIF('TOTAL RECURSOS 2023'!$P:$P,CONCATENATE("M001",$A155,1,$F$8),'TOTAL RECURSOS 2023'!$N:$N)</f>
        <v>0</v>
      </c>
      <c r="F155" s="22">
        <f>+SUMIF('TOTAL RECURSOS 2023'!$P:$P,CONCATENATE("E006",$A155,1,$F$8),'TOTAL RECURSOS 2023'!$N:$N)</f>
        <v>0</v>
      </c>
      <c r="G155" s="22">
        <f>+SUMIF('TOTAL RECURSOS 2023'!$P:$P,CONCATENATE("K024",$A155,1,$G$8),'TOTAL RECURSOS 2023'!$N:$N)</f>
        <v>0</v>
      </c>
      <c r="H155" s="22">
        <f>+SUMIF('TOTAL RECURSOS 2023'!$P:$P,CONCATENATE("O001",$A155,4,$F$8),'TOTAL RECURSOS 2023'!$N:$N)</f>
        <v>0</v>
      </c>
      <c r="I155" s="22">
        <f>+SUMIF('TOTAL RECURSOS 2023'!$P:$P,CONCATENATE("M001",$A155,4,$F$8),'TOTAL RECURSOS 2023'!$N:$N)</f>
        <v>0</v>
      </c>
      <c r="J155" s="22">
        <f>+SUMIF('TOTAL RECURSOS 2023'!$P:$P,CONCATENATE("E006",$A155,4,$F$8),'TOTAL RECURSOS 2023'!$N:$N)</f>
        <v>0</v>
      </c>
    </row>
    <row r="156" spans="1:10" ht="17.100000000000001" customHeight="1" x14ac:dyDescent="0.25">
      <c r="A156" s="28" t="s">
        <v>91</v>
      </c>
      <c r="B156" s="21" t="s">
        <v>299</v>
      </c>
      <c r="C156" s="22">
        <f>+SUM(D156:J156)</f>
        <v>0</v>
      </c>
      <c r="D156" s="22">
        <f>+SUMIF('TOTAL RECURSOS 2023'!$P:$P,CONCATENATE("O001",$A156,1,$F$8),'TOTAL RECURSOS 2023'!$N:$N)</f>
        <v>0</v>
      </c>
      <c r="E156" s="22">
        <f>+SUMIF('TOTAL RECURSOS 2023'!$P:$P,CONCATENATE("M001",$A156,1,$F$8),'TOTAL RECURSOS 2023'!$N:$N)</f>
        <v>0</v>
      </c>
      <c r="F156" s="22">
        <f>+SUMIF('TOTAL RECURSOS 2023'!$P:$P,CONCATENATE("E006",$A156,1,$F$8),'TOTAL RECURSOS 2023'!$N:$N)</f>
        <v>0</v>
      </c>
      <c r="G156" s="22">
        <f>+SUMIF('TOTAL RECURSOS 2023'!$P:$P,CONCATENATE("K024",$A156,1,$G$8),'TOTAL RECURSOS 2023'!$N:$N)</f>
        <v>0</v>
      </c>
      <c r="H156" s="22">
        <f>+SUMIF('TOTAL RECURSOS 2023'!$P:$P,CONCATENATE("O001",$A156,4,$F$8),'TOTAL RECURSOS 2023'!$N:$N)</f>
        <v>0</v>
      </c>
      <c r="I156" s="22">
        <f>+SUMIF('TOTAL RECURSOS 2023'!$P:$P,CONCATENATE("M001",$A156,4,$F$8),'TOTAL RECURSOS 2023'!$N:$N)</f>
        <v>0</v>
      </c>
      <c r="J156" s="22">
        <f>+SUMIF('TOTAL RECURSOS 2023'!$P:$P,CONCATENATE("E006",$A156,4,$F$8),'TOTAL RECURSOS 2023'!$N:$N)</f>
        <v>0</v>
      </c>
    </row>
    <row r="157" spans="1:10" ht="17.100000000000001" customHeight="1" x14ac:dyDescent="0.25">
      <c r="A157" s="28">
        <v>31603</v>
      </c>
      <c r="B157" s="21" t="s">
        <v>468</v>
      </c>
      <c r="C157" s="22">
        <f>+SUM(D157:J157)</f>
        <v>466699</v>
      </c>
      <c r="D157" s="22">
        <f>+SUMIF('TOTAL RECURSOS 2023'!$P:$P,CONCATENATE("O001",$A157,1,$F$8),'TOTAL RECURSOS 2023'!$N:$N)</f>
        <v>0</v>
      </c>
      <c r="E157" s="22">
        <f>+SUMIF('TOTAL RECURSOS 2023'!$P:$P,CONCATENATE("M001",$A157,1,$F$8),'TOTAL RECURSOS 2023'!$N:$N)</f>
        <v>0</v>
      </c>
      <c r="F157" s="22">
        <f>+SUMIF('TOTAL RECURSOS 2023'!$P:$P,CONCATENATE("E006",$A157,1,$F$8),'TOTAL RECURSOS 2023'!$N:$N)</f>
        <v>145275</v>
      </c>
      <c r="G157" s="22">
        <f>+SUMIF('TOTAL RECURSOS 2023'!$P:$P,CONCATENATE("K024",$A157,1,$G$8),'TOTAL RECURSOS 2023'!$N:$N)</f>
        <v>0</v>
      </c>
      <c r="H157" s="22">
        <f>+SUMIF('TOTAL RECURSOS 2023'!$P:$P,CONCATENATE("O001",$A157,4,$F$8),'TOTAL RECURSOS 2023'!$N:$N)</f>
        <v>0</v>
      </c>
      <c r="I157" s="22">
        <f>+SUMIF('TOTAL RECURSOS 2023'!$P:$P,CONCATENATE("M001",$A157,4,$F$8),'TOTAL RECURSOS 2023'!$N:$N)</f>
        <v>0</v>
      </c>
      <c r="J157" s="22">
        <f>+SUMIF('TOTAL RECURSOS 2023'!$P:$P,CONCATENATE("E006",$A157,4,$F$8),'TOTAL RECURSOS 2023'!$N:$N)</f>
        <v>321424</v>
      </c>
    </row>
    <row r="158" spans="1:10" ht="17.100000000000001" customHeight="1" x14ac:dyDescent="0.25">
      <c r="A158" s="27" t="s">
        <v>165</v>
      </c>
      <c r="B158" s="21" t="s">
        <v>300</v>
      </c>
      <c r="C158" s="22">
        <f t="shared" ref="C158:J158" si="66">+C159</f>
        <v>0</v>
      </c>
      <c r="D158" s="22">
        <f t="shared" si="66"/>
        <v>0</v>
      </c>
      <c r="E158" s="22">
        <f t="shared" si="66"/>
        <v>0</v>
      </c>
      <c r="F158" s="22">
        <f t="shared" si="66"/>
        <v>0</v>
      </c>
      <c r="G158" s="22">
        <f t="shared" si="66"/>
        <v>0</v>
      </c>
      <c r="H158" s="22">
        <f t="shared" si="66"/>
        <v>0</v>
      </c>
      <c r="I158" s="22">
        <f t="shared" si="66"/>
        <v>0</v>
      </c>
      <c r="J158" s="22">
        <f t="shared" si="66"/>
        <v>0</v>
      </c>
    </row>
    <row r="159" spans="1:10" ht="17.100000000000001" customHeight="1" x14ac:dyDescent="0.25">
      <c r="A159" s="28" t="s">
        <v>38</v>
      </c>
      <c r="B159" s="21" t="s">
        <v>301</v>
      </c>
      <c r="C159" s="22">
        <f>+SUM(D159:J159)</f>
        <v>0</v>
      </c>
      <c r="D159" s="22">
        <f>+SUMIF('TOTAL RECURSOS 2023'!$P:$P,CONCATENATE("O001",$A159,1,$F$8),'TOTAL RECURSOS 2023'!$N:$N)</f>
        <v>0</v>
      </c>
      <c r="E159" s="22">
        <f>+SUMIF('TOTAL RECURSOS 2023'!$P:$P,CONCATENATE("M001",$A159,1,$F$8),'TOTAL RECURSOS 2023'!$N:$N)</f>
        <v>0</v>
      </c>
      <c r="F159" s="22">
        <f>+SUMIF('TOTAL RECURSOS 2023'!$P:$P,CONCATENATE("E006",$A159,1,$F$8),'TOTAL RECURSOS 2023'!$N:$N)</f>
        <v>0</v>
      </c>
      <c r="G159" s="22">
        <f>+SUMIF('TOTAL RECURSOS 2023'!$P:$P,CONCATENATE("K024",$A159,1,$G$8),'TOTAL RECURSOS 2023'!$N:$N)</f>
        <v>0</v>
      </c>
      <c r="H159" s="22">
        <f>+SUMIF('TOTAL RECURSOS 2023'!$P:$P,CONCATENATE("O001",$A159,4,$F$8),'TOTAL RECURSOS 2023'!$N:$N)</f>
        <v>0</v>
      </c>
      <c r="I159" s="22">
        <f>+SUMIF('TOTAL RECURSOS 2023'!$P:$P,CONCATENATE("M001",$A159,4,$F$8),'TOTAL RECURSOS 2023'!$N:$N)</f>
        <v>0</v>
      </c>
      <c r="J159" s="22">
        <f>+SUMIF('TOTAL RECURSOS 2023'!$P:$P,CONCATENATE("E006",$A159,4,$F$8),'TOTAL RECURSOS 2023'!$N:$N)</f>
        <v>0</v>
      </c>
    </row>
    <row r="160" spans="1:10" ht="17.100000000000001" customHeight="1" x14ac:dyDescent="0.25">
      <c r="A160" s="27" t="s">
        <v>166</v>
      </c>
      <c r="B160" s="21" t="s">
        <v>302</v>
      </c>
      <c r="C160" s="22">
        <f t="shared" ref="C160:J160" si="67">+C161</f>
        <v>300000</v>
      </c>
      <c r="D160" s="22">
        <f t="shared" si="67"/>
        <v>0</v>
      </c>
      <c r="E160" s="22">
        <f t="shared" si="67"/>
        <v>0</v>
      </c>
      <c r="F160" s="22">
        <f t="shared" si="67"/>
        <v>0</v>
      </c>
      <c r="G160" s="22">
        <f t="shared" si="67"/>
        <v>0</v>
      </c>
      <c r="H160" s="22">
        <f t="shared" si="67"/>
        <v>0</v>
      </c>
      <c r="I160" s="22">
        <f t="shared" si="67"/>
        <v>0</v>
      </c>
      <c r="J160" s="22">
        <f t="shared" si="67"/>
        <v>300000</v>
      </c>
    </row>
    <row r="161" spans="1:10" ht="17.100000000000001" customHeight="1" x14ac:dyDescent="0.25">
      <c r="A161" s="28" t="s">
        <v>52</v>
      </c>
      <c r="B161" s="21" t="s">
        <v>303</v>
      </c>
      <c r="C161" s="22">
        <f>+SUM(D161:J161)</f>
        <v>300000</v>
      </c>
      <c r="D161" s="22">
        <f>+SUMIF('TOTAL RECURSOS 2023'!$P:$P,CONCATENATE("O001",$A161,1,$F$8),'TOTAL RECURSOS 2023'!$N:$N)</f>
        <v>0</v>
      </c>
      <c r="E161" s="22">
        <f>+SUMIF('TOTAL RECURSOS 2023'!$P:$P,CONCATENATE("M001",$A161,1,$F$8),'TOTAL RECURSOS 2023'!$N:$N)</f>
        <v>0</v>
      </c>
      <c r="F161" s="22">
        <f>+SUMIF('TOTAL RECURSOS 2023'!$P:$P,CONCATENATE("E006",$A161,1,$F$8),'TOTAL RECURSOS 2023'!$N:$N)</f>
        <v>0</v>
      </c>
      <c r="G161" s="22">
        <f>+SUMIF('TOTAL RECURSOS 2023'!$P:$P,CONCATENATE("K024",$A161,1,$G$8),'TOTAL RECURSOS 2023'!$N:$N)</f>
        <v>0</v>
      </c>
      <c r="H161" s="22">
        <f>+SUMIF('TOTAL RECURSOS 2023'!$P:$P,CONCATENATE("O001",$A161,4,$F$8),'TOTAL RECURSOS 2023'!$N:$N)</f>
        <v>0</v>
      </c>
      <c r="I161" s="22">
        <f>+SUMIF('TOTAL RECURSOS 2023'!$P:$P,CONCATENATE("M001",$A161,4,$F$8),'TOTAL RECURSOS 2023'!$N:$N)</f>
        <v>0</v>
      </c>
      <c r="J161" s="22">
        <f>+SUMIF('TOTAL RECURSOS 2023'!$P:$P,CONCATENATE("E006",$A161,4,$F$8),'TOTAL RECURSOS 2023'!$N:$N)</f>
        <v>300000</v>
      </c>
    </row>
    <row r="162" spans="1:10" ht="17.100000000000001" customHeight="1" x14ac:dyDescent="0.25">
      <c r="A162" s="27" t="s">
        <v>167</v>
      </c>
      <c r="B162" s="21" t="s">
        <v>304</v>
      </c>
      <c r="C162" s="22">
        <f>+C163+C164</f>
        <v>262309</v>
      </c>
      <c r="D162" s="22">
        <f>+D163+D164</f>
        <v>0</v>
      </c>
      <c r="E162" s="22">
        <f>+E163+E164</f>
        <v>0</v>
      </c>
      <c r="F162" s="22">
        <f>+F163+F164</f>
        <v>0</v>
      </c>
      <c r="G162" s="22">
        <f t="shared" ref="C162:J162" si="68">+G164</f>
        <v>0</v>
      </c>
      <c r="H162" s="22">
        <f>+H163+H164</f>
        <v>0</v>
      </c>
      <c r="I162" s="22">
        <f>+I163+I164</f>
        <v>0</v>
      </c>
      <c r="J162" s="22">
        <f>+J163+J164</f>
        <v>262309</v>
      </c>
    </row>
    <row r="163" spans="1:10" ht="17.100000000000001" customHeight="1" x14ac:dyDescent="0.25">
      <c r="A163" s="28" t="s">
        <v>92</v>
      </c>
      <c r="B163" s="21" t="s">
        <v>305</v>
      </c>
      <c r="C163" s="22">
        <f>+SUM(D163:J163)</f>
        <v>0</v>
      </c>
      <c r="D163" s="22">
        <f>+SUMIF('TOTAL RECURSOS 2023'!$P:$P,CONCATENATE("O001",$A163,1,$F$8),'TOTAL RECURSOS 2023'!$N:$N)</f>
        <v>0</v>
      </c>
      <c r="E163" s="22">
        <f>+SUMIF('TOTAL RECURSOS 2023'!$P:$P,CONCATENATE("M001",$A163,1,$F$8),'TOTAL RECURSOS 2023'!$N:$N)</f>
        <v>0</v>
      </c>
      <c r="F163" s="22">
        <f>+SUMIF('TOTAL RECURSOS 2023'!$P:$P,CONCATENATE("E006",$A163,1,$F$8),'TOTAL RECURSOS 2023'!$N:$N)</f>
        <v>0</v>
      </c>
      <c r="G163" s="22">
        <f>+SUMIF('TOTAL RECURSOS 2023'!$P:$P,CONCATENATE("K024",$A163,1,$G$8),'TOTAL RECURSOS 2023'!$N:$N)</f>
        <v>0</v>
      </c>
      <c r="H163" s="22">
        <f>+SUMIF('TOTAL RECURSOS 2023'!$P:$P,CONCATENATE("O001",$A163,4,$F$8),'TOTAL RECURSOS 2023'!$N:$N)</f>
        <v>0</v>
      </c>
      <c r="I163" s="22">
        <f>+SUMIF('TOTAL RECURSOS 2023'!$P:$P,CONCATENATE("M001",$A163,4,$F$8),'TOTAL RECURSOS 2023'!$N:$N)</f>
        <v>0</v>
      </c>
      <c r="J163" s="22">
        <f>+SUMIF('TOTAL RECURSOS 2023'!$P:$P,CONCATENATE("E006",$A163,4,$F$8),'TOTAL RECURSOS 2023'!$N:$N)</f>
        <v>0</v>
      </c>
    </row>
    <row r="164" spans="1:10" ht="17.100000000000001" customHeight="1" x14ac:dyDescent="0.25">
      <c r="A164" s="28">
        <v>31904</v>
      </c>
      <c r="B164" s="21" t="s">
        <v>512</v>
      </c>
      <c r="C164" s="22">
        <f>+SUM(D164:J164)</f>
        <v>262309</v>
      </c>
      <c r="D164" s="22">
        <f>+SUMIF('TOTAL RECURSOS 2023'!$P:$P,CONCATENATE("O001",$A164,1,$F$8),'TOTAL RECURSOS 2023'!$N:$N)</f>
        <v>0</v>
      </c>
      <c r="E164" s="22">
        <f>+SUMIF('TOTAL RECURSOS 2023'!$P:$P,CONCATENATE("M001",$A164,1,$F$8),'TOTAL RECURSOS 2023'!$N:$N)</f>
        <v>0</v>
      </c>
      <c r="F164" s="22">
        <f>+SUMIF('TOTAL RECURSOS 2023'!$P:$P,CONCATENATE("E006",$A164,1,$F$8),'TOTAL RECURSOS 2023'!$N:$N)</f>
        <v>0</v>
      </c>
      <c r="G164" s="22">
        <f>+SUMIF('TOTAL RECURSOS 2023'!$P:$P,CONCATENATE("K024",$A164,1,$G$8),'TOTAL RECURSOS 2023'!$N:$N)</f>
        <v>0</v>
      </c>
      <c r="H164" s="22">
        <f>+SUMIF('TOTAL RECURSOS 2023'!$P:$P,CONCATENATE("O001",$A164,4,$F$8),'TOTAL RECURSOS 2023'!$N:$N)</f>
        <v>0</v>
      </c>
      <c r="I164" s="22">
        <f>+SUMIF('TOTAL RECURSOS 2023'!$P:$P,CONCATENATE("M001",$A164,4,$F$8),'TOTAL RECURSOS 2023'!$N:$N)</f>
        <v>0</v>
      </c>
      <c r="J164" s="22">
        <f>+SUMIF('TOTAL RECURSOS 2023'!$P:$P,CONCATENATE("E006",$A164,4,$F$8),'TOTAL RECURSOS 2023'!$N:$N)</f>
        <v>262309</v>
      </c>
    </row>
    <row r="165" spans="1:10" s="9" customFormat="1" ht="17.100000000000001" customHeight="1" x14ac:dyDescent="0.2">
      <c r="A165" s="26">
        <v>3200</v>
      </c>
      <c r="B165" s="19" t="s">
        <v>306</v>
      </c>
      <c r="C165" s="20">
        <f>+C166+C169+C173+C175+C177</f>
        <v>12723236</v>
      </c>
      <c r="D165" s="20">
        <f t="shared" ref="D165:J165" si="69">+D166+D169+D173+D175+D177</f>
        <v>0</v>
      </c>
      <c r="E165" s="20">
        <f t="shared" si="69"/>
        <v>0</v>
      </c>
      <c r="F165" s="20">
        <f t="shared" si="69"/>
        <v>7806526</v>
      </c>
      <c r="G165" s="20">
        <f t="shared" si="69"/>
        <v>0</v>
      </c>
      <c r="H165" s="20">
        <f t="shared" si="69"/>
        <v>0</v>
      </c>
      <c r="I165" s="20">
        <f t="shared" si="69"/>
        <v>65000</v>
      </c>
      <c r="J165" s="20">
        <f t="shared" si="69"/>
        <v>4851710</v>
      </c>
    </row>
    <row r="166" spans="1:10" ht="17.100000000000001" customHeight="1" x14ac:dyDescent="0.25">
      <c r="A166" s="27" t="s">
        <v>168</v>
      </c>
      <c r="B166" s="21" t="s">
        <v>307</v>
      </c>
      <c r="C166" s="22">
        <f>+C167+C168</f>
        <v>7507166</v>
      </c>
      <c r="D166" s="22">
        <f t="shared" ref="D166:J166" si="70">+D167+D168</f>
        <v>0</v>
      </c>
      <c r="E166" s="22">
        <f t="shared" si="70"/>
        <v>0</v>
      </c>
      <c r="F166" s="22">
        <f t="shared" si="70"/>
        <v>6801113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706053</v>
      </c>
    </row>
    <row r="167" spans="1:10" ht="17.100000000000001" customHeight="1" x14ac:dyDescent="0.25">
      <c r="A167" s="28" t="s">
        <v>93</v>
      </c>
      <c r="B167" s="21" t="s">
        <v>308</v>
      </c>
      <c r="C167" s="22">
        <f>+SUM(D167:J167)</f>
        <v>7477238</v>
      </c>
      <c r="D167" s="22">
        <f>+SUMIF('TOTAL RECURSOS 2023'!$P:$P,CONCATENATE("O001",$A167,1,$F$8),'TOTAL RECURSOS 2023'!$N:$N)</f>
        <v>0</v>
      </c>
      <c r="E167" s="22">
        <f>+SUMIF('TOTAL RECURSOS 2023'!$P:$P,CONCATENATE("M001",$A167,1,$F$8),'TOTAL RECURSOS 2023'!$N:$N)</f>
        <v>0</v>
      </c>
      <c r="F167" s="22">
        <f>+SUMIF('TOTAL RECURSOS 2023'!$P:$P,CONCATENATE("E006",$A167,1,$F$8),'TOTAL RECURSOS 2023'!$N:$N)</f>
        <v>6801113</v>
      </c>
      <c r="G167" s="22">
        <f>+SUMIF('TOTAL RECURSOS 2023'!$P:$P,CONCATENATE("K024",$A167,1,$G$8),'TOTAL RECURSOS 2023'!$N:$N)</f>
        <v>0</v>
      </c>
      <c r="H167" s="22">
        <f>+SUMIF('TOTAL RECURSOS 2023'!$P:$P,CONCATENATE("O001",$A167,4,$F$8),'TOTAL RECURSOS 2023'!$N:$N)</f>
        <v>0</v>
      </c>
      <c r="I167" s="22">
        <f>+SUMIF('TOTAL RECURSOS 2023'!$P:$P,CONCATENATE("M001",$A167,4,$F$8),'TOTAL RECURSOS 2023'!$N:$N)</f>
        <v>0</v>
      </c>
      <c r="J167" s="22">
        <f>+SUMIF('TOTAL RECURSOS 2023'!$P:$P,CONCATENATE("E006",$A167,4,$F$8),'TOTAL RECURSOS 2023'!$N:$N)</f>
        <v>676125</v>
      </c>
    </row>
    <row r="168" spans="1:10" ht="17.100000000000001" customHeight="1" x14ac:dyDescent="0.25">
      <c r="A168" s="28">
        <v>32302</v>
      </c>
      <c r="B168" s="21" t="s">
        <v>473</v>
      </c>
      <c r="C168" s="22">
        <f>+SUM(D168:J168)</f>
        <v>29928</v>
      </c>
      <c r="D168" s="22">
        <f>+SUMIF('TOTAL RECURSOS 2023'!$P:$P,CONCATENATE("O001",$A168,1,$F$8),'TOTAL RECURSOS 2023'!$N:$N)</f>
        <v>0</v>
      </c>
      <c r="E168" s="22">
        <f>+SUMIF('TOTAL RECURSOS 2023'!$P:$P,CONCATENATE("M001",$A168,1,$F$8),'TOTAL RECURSOS 2023'!$N:$N)</f>
        <v>0</v>
      </c>
      <c r="F168" s="22">
        <f>+SUMIF('TOTAL RECURSOS 2023'!$P:$P,CONCATENATE("E006",$A168,1,$F$8),'TOTAL RECURSOS 2023'!$N:$N)</f>
        <v>0</v>
      </c>
      <c r="G168" s="22">
        <f>+SUMIF('TOTAL RECURSOS 2023'!$P:$P,CONCATENATE("K024",$A168,1,$G$8),'TOTAL RECURSOS 2023'!$N:$N)</f>
        <v>0</v>
      </c>
      <c r="H168" s="22">
        <f>+SUMIF('TOTAL RECURSOS 2023'!$P:$P,CONCATENATE("O001",$A168,4,$F$8),'TOTAL RECURSOS 2023'!$N:$N)</f>
        <v>0</v>
      </c>
      <c r="I168" s="22">
        <f>+SUMIF('TOTAL RECURSOS 2023'!$P:$P,CONCATENATE("M001",$A168,4,$F$8),'TOTAL RECURSOS 2023'!$N:$N)</f>
        <v>0</v>
      </c>
      <c r="J168" s="22">
        <f>+SUMIF('TOTAL RECURSOS 2023'!$P:$P,CONCATENATE("E006",$A168,4,$F$8),'TOTAL RECURSOS 2023'!$N:$N)</f>
        <v>29928</v>
      </c>
    </row>
    <row r="169" spans="1:10" ht="17.100000000000001" customHeight="1" x14ac:dyDescent="0.25">
      <c r="A169" s="27" t="s">
        <v>169</v>
      </c>
      <c r="B169" s="21" t="s">
        <v>309</v>
      </c>
      <c r="C169" s="22">
        <f t="shared" ref="C169:J169" si="71">+SUM(C170:C172)</f>
        <v>3673528</v>
      </c>
      <c r="D169" s="22">
        <f t="shared" si="71"/>
        <v>0</v>
      </c>
      <c r="E169" s="22">
        <f t="shared" si="71"/>
        <v>0</v>
      </c>
      <c r="F169" s="22">
        <f t="shared" si="71"/>
        <v>1005413</v>
      </c>
      <c r="G169" s="22">
        <f t="shared" si="71"/>
        <v>0</v>
      </c>
      <c r="H169" s="22">
        <f t="shared" si="71"/>
        <v>0</v>
      </c>
      <c r="I169" s="22">
        <f t="shared" si="71"/>
        <v>0</v>
      </c>
      <c r="J169" s="22">
        <f t="shared" si="71"/>
        <v>2668115</v>
      </c>
    </row>
    <row r="170" spans="1:10" ht="17.100000000000001" customHeight="1" x14ac:dyDescent="0.25">
      <c r="A170" s="28" t="s">
        <v>94</v>
      </c>
      <c r="B170" s="29" t="s">
        <v>310</v>
      </c>
      <c r="C170" s="22">
        <f>+SUM(D170:J170)</f>
        <v>1082528</v>
      </c>
      <c r="D170" s="22">
        <f>+SUMIF('TOTAL RECURSOS 2023'!$P:$P,CONCATENATE("O001",$A170,1,$F$8),'TOTAL RECURSOS 2023'!$N:$N)</f>
        <v>0</v>
      </c>
      <c r="E170" s="22">
        <f>+SUMIF('TOTAL RECURSOS 2023'!$P:$P,CONCATENATE("M001",$A170,1,$F$8),'TOTAL RECURSOS 2023'!$N:$N)</f>
        <v>0</v>
      </c>
      <c r="F170" s="22">
        <f>+SUMIF('TOTAL RECURSOS 2023'!$P:$P,CONCATENATE("E006",$A170,1,$F$8),'TOTAL RECURSOS 2023'!$N:$N)</f>
        <v>1005413</v>
      </c>
      <c r="G170" s="22">
        <f>+SUMIF('TOTAL RECURSOS 2023'!$P:$P,CONCATENATE("K024",$A170,1,$G$8),'TOTAL RECURSOS 2023'!$N:$N)</f>
        <v>0</v>
      </c>
      <c r="H170" s="22">
        <f>+SUMIF('TOTAL RECURSOS 2023'!$P:$P,CONCATENATE("O001",$A170,4,$F$8),'TOTAL RECURSOS 2023'!$N:$N)</f>
        <v>0</v>
      </c>
      <c r="I170" s="22">
        <f>+SUMIF('TOTAL RECURSOS 2023'!$P:$P,CONCATENATE("M001",$A170,4,$F$8),'TOTAL RECURSOS 2023'!$N:$N)</f>
        <v>0</v>
      </c>
      <c r="J170" s="22">
        <f>+SUMIF('TOTAL RECURSOS 2023'!$P:$P,CONCATENATE("E006",$A170,4,$F$8),'TOTAL RECURSOS 2023'!$N:$N)</f>
        <v>77115</v>
      </c>
    </row>
    <row r="171" spans="1:10" ht="17.100000000000001" customHeight="1" x14ac:dyDescent="0.25">
      <c r="A171" s="28" t="s">
        <v>53</v>
      </c>
      <c r="B171" s="29" t="s">
        <v>311</v>
      </c>
      <c r="C171" s="22">
        <f>+SUM(D171:J171)</f>
        <v>2591000</v>
      </c>
      <c r="D171" s="22">
        <f>+SUMIF('TOTAL RECURSOS 2023'!$P:$P,CONCATENATE("O001",$A171,1,$F$8),'TOTAL RECURSOS 2023'!$N:$N)</f>
        <v>0</v>
      </c>
      <c r="E171" s="22">
        <f>+SUMIF('TOTAL RECURSOS 2023'!$P:$P,CONCATENATE("M001",$A171,1,$F$8),'TOTAL RECURSOS 2023'!$N:$N)</f>
        <v>0</v>
      </c>
      <c r="F171" s="22">
        <f>+SUMIF('TOTAL RECURSOS 2023'!$P:$P,CONCATENATE("E006",$A171,1,$F$8),'TOTAL RECURSOS 2023'!$N:$N)</f>
        <v>0</v>
      </c>
      <c r="G171" s="22">
        <f>+SUMIF('TOTAL RECURSOS 2023'!$P:$P,CONCATENATE("K024",$A171,1,$G$8),'TOTAL RECURSOS 2023'!$N:$N)</f>
        <v>0</v>
      </c>
      <c r="H171" s="22">
        <f>+SUMIF('TOTAL RECURSOS 2023'!$P:$P,CONCATENATE("O001",$A171,4,$F$8),'TOTAL RECURSOS 2023'!$N:$N)</f>
        <v>0</v>
      </c>
      <c r="I171" s="22">
        <f>+SUMIF('TOTAL RECURSOS 2023'!$P:$P,CONCATENATE("M001",$A171,4,$F$8),'TOTAL RECURSOS 2023'!$N:$N)</f>
        <v>0</v>
      </c>
      <c r="J171" s="22">
        <f>+SUMIF('TOTAL RECURSOS 2023'!$P:$P,CONCATENATE("E006",$A171,4,$F$8),'TOTAL RECURSOS 2023'!$N:$N)</f>
        <v>2591000</v>
      </c>
    </row>
    <row r="172" spans="1:10" ht="17.100000000000001" customHeight="1" x14ac:dyDescent="0.25">
      <c r="A172" s="28" t="s">
        <v>95</v>
      </c>
      <c r="B172" s="29" t="s">
        <v>312</v>
      </c>
      <c r="C172" s="22">
        <f>+SUM(D172:J172)</f>
        <v>0</v>
      </c>
      <c r="D172" s="22">
        <f>+SUMIF('TOTAL RECURSOS 2023'!$P:$P,CONCATENATE("O001",$A172,1,$F$8),'TOTAL RECURSOS 2023'!$N:$N)</f>
        <v>0</v>
      </c>
      <c r="E172" s="22">
        <f>+SUMIF('TOTAL RECURSOS 2023'!$P:$P,CONCATENATE("M001",$A172,1,$F$8),'TOTAL RECURSOS 2023'!$N:$N)</f>
        <v>0</v>
      </c>
      <c r="F172" s="22">
        <f>+SUMIF('TOTAL RECURSOS 2023'!$P:$P,CONCATENATE("E006",$A172,1,$F$8),'TOTAL RECURSOS 2023'!$N:$N)</f>
        <v>0</v>
      </c>
      <c r="G172" s="22">
        <f>+SUMIF('TOTAL RECURSOS 2023'!$P:$P,CONCATENATE("K024",$A172,1,$G$8),'TOTAL RECURSOS 2023'!$N:$N)</f>
        <v>0</v>
      </c>
      <c r="H172" s="22">
        <f>+SUMIF('TOTAL RECURSOS 2023'!$P:$P,CONCATENATE("O001",$A172,4,$F$8),'TOTAL RECURSOS 2023'!$N:$N)</f>
        <v>0</v>
      </c>
      <c r="I172" s="22">
        <f>+SUMIF('TOTAL RECURSOS 2023'!$P:$P,CONCATENATE("M001",$A172,4,$F$8),'TOTAL RECURSOS 2023'!$N:$N)</f>
        <v>0</v>
      </c>
      <c r="J172" s="22">
        <f>+SUMIF('TOTAL RECURSOS 2023'!$P:$P,CONCATENATE("E006",$A172,4,$F$8),'TOTAL RECURSOS 2023'!$N:$N)</f>
        <v>0</v>
      </c>
    </row>
    <row r="173" spans="1:10" ht="17.100000000000001" customHeight="1" x14ac:dyDescent="0.25">
      <c r="A173" s="27" t="s">
        <v>170</v>
      </c>
      <c r="B173" s="21" t="s">
        <v>313</v>
      </c>
      <c r="C173" s="22">
        <f t="shared" ref="C173:J173" si="72">+C174</f>
        <v>0</v>
      </c>
      <c r="D173" s="22">
        <f t="shared" si="72"/>
        <v>0</v>
      </c>
      <c r="E173" s="22">
        <f t="shared" si="72"/>
        <v>0</v>
      </c>
      <c r="F173" s="22">
        <f t="shared" si="72"/>
        <v>0</v>
      </c>
      <c r="G173" s="22">
        <f t="shared" si="72"/>
        <v>0</v>
      </c>
      <c r="H173" s="22">
        <f t="shared" si="72"/>
        <v>0</v>
      </c>
      <c r="I173" s="22">
        <f t="shared" si="72"/>
        <v>0</v>
      </c>
      <c r="J173" s="22">
        <f t="shared" si="72"/>
        <v>0</v>
      </c>
    </row>
    <row r="174" spans="1:10" ht="17.100000000000001" customHeight="1" x14ac:dyDescent="0.25">
      <c r="A174" s="28" t="s">
        <v>96</v>
      </c>
      <c r="B174" s="21" t="s">
        <v>314</v>
      </c>
      <c r="C174" s="22">
        <f>+SUM(D174:J174)</f>
        <v>0</v>
      </c>
      <c r="D174" s="22">
        <f>+SUMIF('TOTAL RECURSOS 2023'!$P:$P,CONCATENATE("O001",$A174,1,$F$8),'TOTAL RECURSOS 2023'!$N:$N)</f>
        <v>0</v>
      </c>
      <c r="E174" s="22">
        <f>+SUMIF('TOTAL RECURSOS 2023'!$P:$P,CONCATENATE("M001",$A174,1,$F$8),'TOTAL RECURSOS 2023'!$N:$N)</f>
        <v>0</v>
      </c>
      <c r="F174" s="22">
        <f>+SUMIF('TOTAL RECURSOS 2023'!$P:$P,CONCATENATE("E006",$A174,1,$F$8),'TOTAL RECURSOS 2023'!$N:$N)</f>
        <v>0</v>
      </c>
      <c r="G174" s="22">
        <f>+SUMIF('TOTAL RECURSOS 2023'!$P:$P,CONCATENATE("K024",$A174,1,$G$8),'TOTAL RECURSOS 2023'!$N:$N)</f>
        <v>0</v>
      </c>
      <c r="H174" s="22">
        <f>+SUMIF('TOTAL RECURSOS 2023'!$P:$P,CONCATENATE("O001",$A174,4,$F$8),'TOTAL RECURSOS 2023'!$N:$N)</f>
        <v>0</v>
      </c>
      <c r="I174" s="22">
        <f>+SUMIF('TOTAL RECURSOS 2023'!$P:$P,CONCATENATE("M001",$A174,4,$F$8),'TOTAL RECURSOS 2023'!$N:$N)</f>
        <v>0</v>
      </c>
      <c r="J174" s="22">
        <f>+SUMIF('TOTAL RECURSOS 2023'!$P:$P,CONCATENATE("E006",$A174,4,$F$8),'TOTAL RECURSOS 2023'!$N:$N)</f>
        <v>0</v>
      </c>
    </row>
    <row r="175" spans="1:10" ht="17.100000000000001" customHeight="1" x14ac:dyDescent="0.25">
      <c r="A175" s="27" t="s">
        <v>171</v>
      </c>
      <c r="B175" s="21" t="s">
        <v>315</v>
      </c>
      <c r="C175" s="22">
        <f t="shared" ref="C175:J177" si="73">+C176</f>
        <v>1542542</v>
      </c>
      <c r="D175" s="22">
        <f t="shared" si="73"/>
        <v>0</v>
      </c>
      <c r="E175" s="22">
        <f t="shared" si="73"/>
        <v>0</v>
      </c>
      <c r="F175" s="22">
        <f t="shared" si="73"/>
        <v>0</v>
      </c>
      <c r="G175" s="22">
        <f t="shared" si="73"/>
        <v>0</v>
      </c>
      <c r="H175" s="22">
        <f t="shared" si="73"/>
        <v>0</v>
      </c>
      <c r="I175" s="22">
        <f t="shared" si="73"/>
        <v>65000</v>
      </c>
      <c r="J175" s="22">
        <f t="shared" si="73"/>
        <v>1477542</v>
      </c>
    </row>
    <row r="176" spans="1:10" ht="17.100000000000001" customHeight="1" x14ac:dyDescent="0.25">
      <c r="A176" s="28" t="s">
        <v>54</v>
      </c>
      <c r="B176" s="21" t="s">
        <v>316</v>
      </c>
      <c r="C176" s="22">
        <f>+SUM(D176:J176)</f>
        <v>1542542</v>
      </c>
      <c r="D176" s="22">
        <f>+SUMIF('TOTAL RECURSOS 2023'!$P:$P,CONCATENATE("O001",$A176,1,$F$8),'TOTAL RECURSOS 2023'!$N:$N)</f>
        <v>0</v>
      </c>
      <c r="E176" s="22">
        <f>+SUMIF('TOTAL RECURSOS 2023'!$P:$P,CONCATENATE("M001",$A176,1,$F$8),'TOTAL RECURSOS 2023'!$N:$N)</f>
        <v>0</v>
      </c>
      <c r="F176" s="22">
        <f>+SUMIF('TOTAL RECURSOS 2023'!$P:$P,CONCATENATE("E006",$A176,1,$F$8),'TOTAL RECURSOS 2023'!$N:$N)</f>
        <v>0</v>
      </c>
      <c r="G176" s="22">
        <f>+SUMIF('TOTAL RECURSOS 2023'!$P:$P,CONCATENATE("K024",$A176,1,$G$8),'TOTAL RECURSOS 2023'!$N:$N)</f>
        <v>0</v>
      </c>
      <c r="H176" s="22">
        <f>+SUMIF('TOTAL RECURSOS 2023'!$P:$P,CONCATENATE("O001",$A176,4,$F$8),'TOTAL RECURSOS 2023'!$N:$N)</f>
        <v>0</v>
      </c>
      <c r="I176" s="22">
        <f>+SUMIF('TOTAL RECURSOS 2023'!$P:$P,CONCATENATE("M001",$A176,4,$F$8),'TOTAL RECURSOS 2023'!$N:$N)</f>
        <v>65000</v>
      </c>
      <c r="J176" s="22">
        <f>+SUMIF('TOTAL RECURSOS 2023'!$P:$P,CONCATENATE("E006",$A176,4,$F$8),'TOTAL RECURSOS 2023'!$N:$N)</f>
        <v>1477542</v>
      </c>
    </row>
    <row r="177" spans="1:10" ht="17.100000000000001" customHeight="1" x14ac:dyDescent="0.25">
      <c r="A177" s="27">
        <v>329</v>
      </c>
      <c r="B177" s="21" t="s">
        <v>484</v>
      </c>
      <c r="C177" s="22">
        <f t="shared" si="73"/>
        <v>0</v>
      </c>
      <c r="D177" s="22">
        <f t="shared" si="73"/>
        <v>0</v>
      </c>
      <c r="E177" s="22">
        <f t="shared" si="73"/>
        <v>0</v>
      </c>
      <c r="F177" s="22">
        <f t="shared" si="73"/>
        <v>0</v>
      </c>
      <c r="G177" s="22">
        <f t="shared" si="73"/>
        <v>0</v>
      </c>
      <c r="H177" s="22">
        <f t="shared" si="73"/>
        <v>0</v>
      </c>
      <c r="I177" s="22">
        <f t="shared" si="73"/>
        <v>0</v>
      </c>
      <c r="J177" s="22">
        <f t="shared" si="73"/>
        <v>0</v>
      </c>
    </row>
    <row r="178" spans="1:10" ht="17.100000000000001" customHeight="1" x14ac:dyDescent="0.25">
      <c r="A178" s="28">
        <v>32903</v>
      </c>
      <c r="B178" s="21" t="s">
        <v>485</v>
      </c>
      <c r="C178" s="22">
        <f>+SUM(D178:J178)</f>
        <v>0</v>
      </c>
      <c r="D178" s="22">
        <f>+SUMIF('TOTAL RECURSOS 2023'!$P:$P,CONCATENATE("O001",$A178,1,$F$8),'TOTAL RECURSOS 2023'!$N:$N)</f>
        <v>0</v>
      </c>
      <c r="E178" s="22">
        <f>+SUMIF('TOTAL RECURSOS 2023'!$P:$P,CONCATENATE("M001",$A178,1,$F$8),'TOTAL RECURSOS 2023'!$N:$N)</f>
        <v>0</v>
      </c>
      <c r="F178" s="22">
        <f>+SUMIF('TOTAL RECURSOS 2023'!$P:$P,CONCATENATE("E006",$A178,1,$F$8),'TOTAL RECURSOS 2023'!$N:$N)</f>
        <v>0</v>
      </c>
      <c r="G178" s="22">
        <f>+SUMIF('TOTAL RECURSOS 2023'!$P:$P,CONCATENATE("K024",$A178,1,$G$8),'TOTAL RECURSOS 2023'!$N:$N)</f>
        <v>0</v>
      </c>
      <c r="H178" s="22">
        <f>+SUMIF('TOTAL RECURSOS 2023'!$P:$P,CONCATENATE("O001",$A178,4,$F$8),'TOTAL RECURSOS 2023'!$N:$N)</f>
        <v>0</v>
      </c>
      <c r="I178" s="22">
        <f>+SUMIF('TOTAL RECURSOS 2023'!$P:$P,CONCATENATE("M001",$A178,4,$F$8),'TOTAL RECURSOS 2023'!$N:$N)</f>
        <v>0</v>
      </c>
      <c r="J178" s="22">
        <f>+SUMIF('TOTAL RECURSOS 2023'!$P:$P,CONCATENATE("E006",$A178,4,$F$8),'TOTAL RECURSOS 2023'!$N:$N)</f>
        <v>0</v>
      </c>
    </row>
    <row r="179" spans="1:10" s="9" customFormat="1" ht="17.100000000000001" customHeight="1" x14ac:dyDescent="0.2">
      <c r="A179" s="26">
        <v>3300</v>
      </c>
      <c r="B179" s="19" t="s">
        <v>317</v>
      </c>
      <c r="C179" s="20">
        <f t="shared" ref="C179:J179" si="74">+C180+C183+C186+C188+C190+C196+C198</f>
        <v>18513492</v>
      </c>
      <c r="D179" s="20">
        <f t="shared" si="74"/>
        <v>0</v>
      </c>
      <c r="E179" s="20">
        <f t="shared" si="74"/>
        <v>0</v>
      </c>
      <c r="F179" s="20">
        <f t="shared" si="74"/>
        <v>1351635</v>
      </c>
      <c r="G179" s="20">
        <f t="shared" si="74"/>
        <v>0</v>
      </c>
      <c r="H179" s="20">
        <f t="shared" si="74"/>
        <v>15000</v>
      </c>
      <c r="I179" s="20">
        <f t="shared" si="74"/>
        <v>729479</v>
      </c>
      <c r="J179" s="20">
        <f t="shared" si="74"/>
        <v>16417378</v>
      </c>
    </row>
    <row r="180" spans="1:10" ht="17.100000000000001" customHeight="1" x14ac:dyDescent="0.25">
      <c r="A180" s="27" t="s">
        <v>172</v>
      </c>
      <c r="B180" s="21" t="s">
        <v>318</v>
      </c>
      <c r="C180" s="22">
        <f>+C181+C182</f>
        <v>12426743</v>
      </c>
      <c r="D180" s="22">
        <f t="shared" ref="D180:J180" si="75">+D181+D182</f>
        <v>0</v>
      </c>
      <c r="E180" s="22">
        <f t="shared" si="75"/>
        <v>0</v>
      </c>
      <c r="F180" s="22">
        <f t="shared" si="75"/>
        <v>0</v>
      </c>
      <c r="G180" s="22">
        <f t="shared" si="75"/>
        <v>0</v>
      </c>
      <c r="H180" s="22">
        <f t="shared" si="75"/>
        <v>0</v>
      </c>
      <c r="I180" s="22">
        <f t="shared" si="75"/>
        <v>714479</v>
      </c>
      <c r="J180" s="22">
        <f t="shared" si="75"/>
        <v>11712264</v>
      </c>
    </row>
    <row r="181" spans="1:10" ht="17.100000000000001" customHeight="1" x14ac:dyDescent="0.25">
      <c r="A181" s="28" t="s">
        <v>55</v>
      </c>
      <c r="B181" s="21" t="s">
        <v>319</v>
      </c>
      <c r="C181" s="22">
        <f>+SUM(D181:J181)</f>
        <v>12426743</v>
      </c>
      <c r="D181" s="22">
        <f>+SUMIF('TOTAL RECURSOS 2023'!$P:$P,CONCATENATE("O001",$A181,1,$F$8),'TOTAL RECURSOS 2023'!$N:$N)</f>
        <v>0</v>
      </c>
      <c r="E181" s="22">
        <f>+SUMIF('TOTAL RECURSOS 2023'!$P:$P,CONCATENATE("M001",$A181,1,$F$8),'TOTAL RECURSOS 2023'!$N:$N)</f>
        <v>0</v>
      </c>
      <c r="F181" s="22">
        <f>+SUMIF('TOTAL RECURSOS 2023'!$P:$P,CONCATENATE("E006",$A181,1,$F$8),'TOTAL RECURSOS 2023'!$N:$N)</f>
        <v>0</v>
      </c>
      <c r="G181" s="22">
        <f>+SUMIF('TOTAL RECURSOS 2023'!$P:$P,CONCATENATE("K024",$A181,1,$G$8),'TOTAL RECURSOS 2023'!$N:$N)</f>
        <v>0</v>
      </c>
      <c r="H181" s="22">
        <f>+SUMIF('TOTAL RECURSOS 2023'!$P:$P,CONCATENATE("O001",$A181,4,$F$8),'TOTAL RECURSOS 2023'!$N:$N)</f>
        <v>0</v>
      </c>
      <c r="I181" s="22">
        <f>+SUMIF('TOTAL RECURSOS 2023'!$P:$P,CONCATENATE("M001",$A181,4,$F$8),'TOTAL RECURSOS 2023'!$N:$N)</f>
        <v>714479</v>
      </c>
      <c r="J181" s="22">
        <f>+SUMIF('TOTAL RECURSOS 2023'!$P:$P,CONCATENATE("E006",$A181,4,$F$8),'TOTAL RECURSOS 2023'!$N:$N)</f>
        <v>11712264</v>
      </c>
    </row>
    <row r="182" spans="1:10" ht="17.100000000000001" customHeight="1" x14ac:dyDescent="0.25">
      <c r="A182" s="28">
        <v>33105</v>
      </c>
      <c r="B182" s="21" t="s">
        <v>474</v>
      </c>
      <c r="C182" s="22">
        <f>+SUM(D182:J182)</f>
        <v>0</v>
      </c>
      <c r="D182" s="22">
        <f>+SUMIF('TOTAL RECURSOS 2023'!$P:$P,CONCATENATE("O001",$A182,1,$F$8),'TOTAL RECURSOS 2023'!$N:$N)</f>
        <v>0</v>
      </c>
      <c r="E182" s="22">
        <f>+SUMIF('TOTAL RECURSOS 2023'!$P:$P,CONCATENATE("M001",$A182,1,$F$8),'TOTAL RECURSOS 2023'!$N:$N)</f>
        <v>0</v>
      </c>
      <c r="F182" s="22">
        <f>+SUMIF('TOTAL RECURSOS 2023'!$P:$P,CONCATENATE("E006",$A182,1,$F$8),'TOTAL RECURSOS 2023'!$N:$N)</f>
        <v>0</v>
      </c>
      <c r="G182" s="22">
        <f>+SUMIF('TOTAL RECURSOS 2023'!$P:$P,CONCATENATE("K024",$A182,1,$G$8),'TOTAL RECURSOS 2023'!$N:$N)</f>
        <v>0</v>
      </c>
      <c r="H182" s="22">
        <f>+SUMIF('TOTAL RECURSOS 2023'!$P:$P,CONCATENATE("O001",$A182,4,$F$8),'TOTAL RECURSOS 2023'!$N:$N)</f>
        <v>0</v>
      </c>
      <c r="I182" s="22">
        <f>+SUMIF('TOTAL RECURSOS 2023'!$P:$P,CONCATENATE("M001",$A182,4,$F$8),'TOTAL RECURSOS 2023'!$N:$N)</f>
        <v>0</v>
      </c>
      <c r="J182" s="22">
        <f>+SUMIF('TOTAL RECURSOS 2023'!$P:$P,CONCATENATE("E006",$A182,4,$F$8),'TOTAL RECURSOS 2023'!$N:$N)</f>
        <v>0</v>
      </c>
    </row>
    <row r="183" spans="1:10" ht="17.100000000000001" customHeight="1" x14ac:dyDescent="0.25">
      <c r="A183" s="27" t="s">
        <v>173</v>
      </c>
      <c r="B183" s="29" t="s">
        <v>320</v>
      </c>
      <c r="C183" s="22">
        <f t="shared" ref="C183:J183" si="76">+C184+C185</f>
        <v>1777590</v>
      </c>
      <c r="D183" s="22">
        <f t="shared" si="76"/>
        <v>0</v>
      </c>
      <c r="E183" s="22">
        <f t="shared" si="76"/>
        <v>0</v>
      </c>
      <c r="F183" s="22">
        <f t="shared" si="76"/>
        <v>0</v>
      </c>
      <c r="G183" s="22">
        <f t="shared" si="76"/>
        <v>0</v>
      </c>
      <c r="H183" s="22">
        <f t="shared" si="76"/>
        <v>0</v>
      </c>
      <c r="I183" s="22">
        <f t="shared" si="76"/>
        <v>0</v>
      </c>
      <c r="J183" s="22">
        <f t="shared" si="76"/>
        <v>1777590</v>
      </c>
    </row>
    <row r="184" spans="1:10" ht="17.100000000000001" customHeight="1" x14ac:dyDescent="0.25">
      <c r="A184" s="28" t="s">
        <v>56</v>
      </c>
      <c r="B184" s="21" t="s">
        <v>321</v>
      </c>
      <c r="C184" s="22">
        <f>+SUM(D184:J184)</f>
        <v>1624740</v>
      </c>
      <c r="D184" s="22">
        <f>+SUMIF('TOTAL RECURSOS 2023'!$P:$P,CONCATENATE("O001",$A184,1,$F$8),'TOTAL RECURSOS 2023'!$N:$N)</f>
        <v>0</v>
      </c>
      <c r="E184" s="22">
        <f>+SUMIF('TOTAL RECURSOS 2023'!$P:$P,CONCATENATE("M001",$A184,1,$F$8),'TOTAL RECURSOS 2023'!$N:$N)</f>
        <v>0</v>
      </c>
      <c r="F184" s="22">
        <f>+SUMIF('TOTAL RECURSOS 2023'!$P:$P,CONCATENATE("E006",$A184,1,$F$8),'TOTAL RECURSOS 2023'!$N:$N)</f>
        <v>0</v>
      </c>
      <c r="G184" s="22">
        <f>+SUMIF('TOTAL RECURSOS 2023'!$P:$P,CONCATENATE("K024",$A184,1,$G$8),'TOTAL RECURSOS 2023'!$N:$N)</f>
        <v>0</v>
      </c>
      <c r="H184" s="22">
        <f>+SUMIF('TOTAL RECURSOS 2023'!$P:$P,CONCATENATE("O001",$A184,4,$F$8),'TOTAL RECURSOS 2023'!$N:$N)</f>
        <v>0</v>
      </c>
      <c r="I184" s="22">
        <f>+SUMIF('TOTAL RECURSOS 2023'!$P:$P,CONCATENATE("M001",$A184,4,$F$8),'TOTAL RECURSOS 2023'!$N:$N)</f>
        <v>0</v>
      </c>
      <c r="J184" s="22">
        <f>+SUMIF('TOTAL RECURSOS 2023'!$P:$P,CONCATENATE("E006",$A184,4,$F$8),'TOTAL RECURSOS 2023'!$N:$N)</f>
        <v>1624740</v>
      </c>
    </row>
    <row r="185" spans="1:10" ht="17.100000000000001" customHeight="1" x14ac:dyDescent="0.25">
      <c r="A185" s="28" t="s">
        <v>65</v>
      </c>
      <c r="B185" s="21" t="s">
        <v>322</v>
      </c>
      <c r="C185" s="22">
        <f>+SUM(D185:J185)</f>
        <v>152850</v>
      </c>
      <c r="D185" s="22">
        <f>+SUMIF('TOTAL RECURSOS 2023'!$P:$P,CONCATENATE("O001",$A185,1,$F$8),'TOTAL RECURSOS 2023'!$N:$N)</f>
        <v>0</v>
      </c>
      <c r="E185" s="22">
        <f>+SUMIF('TOTAL RECURSOS 2023'!$P:$P,CONCATENATE("M001",$A185,1,$F$8),'TOTAL RECURSOS 2023'!$N:$N)</f>
        <v>0</v>
      </c>
      <c r="F185" s="22">
        <f>+SUMIF('TOTAL RECURSOS 2023'!$P:$P,CONCATENATE("E006",$A185,1,$F$8),'TOTAL RECURSOS 2023'!$N:$N)</f>
        <v>0</v>
      </c>
      <c r="G185" s="22">
        <f>+SUMIF('TOTAL RECURSOS 2023'!$P:$P,CONCATENATE("K024",$A185,1,$G$8),'TOTAL RECURSOS 2023'!$N:$N)</f>
        <v>0</v>
      </c>
      <c r="H185" s="22">
        <f>+SUMIF('TOTAL RECURSOS 2023'!$P:$P,CONCATENATE("O001",$A185,4,$F$8),'TOTAL RECURSOS 2023'!$N:$N)</f>
        <v>0</v>
      </c>
      <c r="I185" s="22">
        <f>+SUMIF('TOTAL RECURSOS 2023'!$P:$P,CONCATENATE("M001",$A185,4,$F$8),'TOTAL RECURSOS 2023'!$N:$N)</f>
        <v>0</v>
      </c>
      <c r="J185" s="22">
        <f>+SUMIF('TOTAL RECURSOS 2023'!$P:$P,CONCATENATE("E006",$A185,4,$F$8),'TOTAL RECURSOS 2023'!$N:$N)</f>
        <v>152850</v>
      </c>
    </row>
    <row r="186" spans="1:10" ht="17.100000000000001" customHeight="1" x14ac:dyDescent="0.25">
      <c r="A186" s="27" t="s">
        <v>174</v>
      </c>
      <c r="B186" s="21" t="s">
        <v>323</v>
      </c>
      <c r="C186" s="22">
        <f t="shared" ref="C186:J186" si="77">+C187</f>
        <v>1040000</v>
      </c>
      <c r="D186" s="22">
        <f t="shared" si="77"/>
        <v>0</v>
      </c>
      <c r="E186" s="22">
        <f t="shared" si="77"/>
        <v>0</v>
      </c>
      <c r="F186" s="22">
        <f t="shared" si="77"/>
        <v>0</v>
      </c>
      <c r="G186" s="22">
        <f t="shared" si="77"/>
        <v>0</v>
      </c>
      <c r="H186" s="22">
        <f t="shared" si="77"/>
        <v>15000</v>
      </c>
      <c r="I186" s="22">
        <f t="shared" si="77"/>
        <v>0</v>
      </c>
      <c r="J186" s="22">
        <f t="shared" si="77"/>
        <v>1025000</v>
      </c>
    </row>
    <row r="187" spans="1:10" ht="17.100000000000001" customHeight="1" x14ac:dyDescent="0.25">
      <c r="A187" s="28" t="s">
        <v>57</v>
      </c>
      <c r="B187" s="21" t="s">
        <v>324</v>
      </c>
      <c r="C187" s="22">
        <f>+SUM(D187:J187)</f>
        <v>1040000</v>
      </c>
      <c r="D187" s="22">
        <f>+SUMIF('TOTAL RECURSOS 2023'!$P:$P,CONCATENATE("O001",$A187,1,$F$8),'TOTAL RECURSOS 2023'!$N:$N)</f>
        <v>0</v>
      </c>
      <c r="E187" s="22">
        <f>+SUMIF('TOTAL RECURSOS 2023'!$P:$P,CONCATENATE("M001",$A187,1,$F$8),'TOTAL RECURSOS 2023'!$N:$N)</f>
        <v>0</v>
      </c>
      <c r="F187" s="22">
        <f>+SUMIF('TOTAL RECURSOS 2023'!$P:$P,CONCATENATE("E006",$A187,1,$F$8),'TOTAL RECURSOS 2023'!$N:$N)</f>
        <v>0</v>
      </c>
      <c r="G187" s="22">
        <f>+SUMIF('TOTAL RECURSOS 2023'!$P:$P,CONCATENATE("K024",$A187,1,$G$8),'TOTAL RECURSOS 2023'!$N:$N)</f>
        <v>0</v>
      </c>
      <c r="H187" s="22">
        <f>+SUMIF('TOTAL RECURSOS 2023'!$P:$P,CONCATENATE("O001",$A187,4,$F$8),'TOTAL RECURSOS 2023'!$N:$N)</f>
        <v>15000</v>
      </c>
      <c r="I187" s="22">
        <f>+SUMIF('TOTAL RECURSOS 2023'!$P:$P,CONCATENATE("M001",$A187,4,$F$8),'TOTAL RECURSOS 2023'!$N:$N)</f>
        <v>0</v>
      </c>
      <c r="J187" s="22">
        <f>+SUMIF('TOTAL RECURSOS 2023'!$P:$P,CONCATENATE("E006",$A187,4,$F$8),'TOTAL RECURSOS 2023'!$N:$N)</f>
        <v>1025000</v>
      </c>
    </row>
    <row r="188" spans="1:10" ht="17.100000000000001" customHeight="1" x14ac:dyDescent="0.25">
      <c r="A188" s="27" t="s">
        <v>175</v>
      </c>
      <c r="B188" s="21" t="s">
        <v>325</v>
      </c>
      <c r="C188" s="22">
        <f t="shared" ref="C188:J188" si="78">+C189</f>
        <v>0</v>
      </c>
      <c r="D188" s="22">
        <f t="shared" si="78"/>
        <v>0</v>
      </c>
      <c r="E188" s="22">
        <f t="shared" si="78"/>
        <v>0</v>
      </c>
      <c r="F188" s="22">
        <f t="shared" si="78"/>
        <v>0</v>
      </c>
      <c r="G188" s="22">
        <f t="shared" si="78"/>
        <v>0</v>
      </c>
      <c r="H188" s="22">
        <f t="shared" si="78"/>
        <v>0</v>
      </c>
      <c r="I188" s="22">
        <f t="shared" si="78"/>
        <v>0</v>
      </c>
      <c r="J188" s="22">
        <f t="shared" si="78"/>
        <v>0</v>
      </c>
    </row>
    <row r="189" spans="1:10" ht="17.100000000000001" customHeight="1" x14ac:dyDescent="0.25">
      <c r="A189" s="28" t="s">
        <v>97</v>
      </c>
      <c r="B189" s="21" t="s">
        <v>326</v>
      </c>
      <c r="C189" s="22">
        <f>+SUM(D189:J189)</f>
        <v>0</v>
      </c>
      <c r="D189" s="22">
        <f>+SUMIF('TOTAL RECURSOS 2023'!$P:$P,CONCATENATE("O001",$A189,1,$F$8),'TOTAL RECURSOS 2023'!$N:$N)</f>
        <v>0</v>
      </c>
      <c r="E189" s="22">
        <f>+SUMIF('TOTAL RECURSOS 2023'!$P:$P,CONCATENATE("M001",$A189,1,$F$8),'TOTAL RECURSOS 2023'!$N:$N)</f>
        <v>0</v>
      </c>
      <c r="F189" s="22">
        <f>+SUMIF('TOTAL RECURSOS 2023'!$P:$P,CONCATENATE("E006",$A189,1,$F$8),'TOTAL RECURSOS 2023'!$N:$N)</f>
        <v>0</v>
      </c>
      <c r="G189" s="22">
        <f>+SUMIF('TOTAL RECURSOS 2023'!$P:$P,CONCATENATE("K024",$A189,1,$G$8),'TOTAL RECURSOS 2023'!$N:$N)</f>
        <v>0</v>
      </c>
      <c r="H189" s="22">
        <f>+SUMIF('TOTAL RECURSOS 2023'!$P:$P,CONCATENATE("O001",$A189,4,$F$8),'TOTAL RECURSOS 2023'!$N:$N)</f>
        <v>0</v>
      </c>
      <c r="I189" s="22">
        <f>+SUMIF('TOTAL RECURSOS 2023'!$P:$P,CONCATENATE("M001",$A189,4,$F$8),'TOTAL RECURSOS 2023'!$N:$N)</f>
        <v>0</v>
      </c>
      <c r="J189" s="22">
        <f>+SUMIF('TOTAL RECURSOS 2023'!$P:$P,CONCATENATE("E006",$A189,4,$F$8),'TOTAL RECURSOS 2023'!$N:$N)</f>
        <v>0</v>
      </c>
    </row>
    <row r="190" spans="1:10" ht="17.100000000000001" customHeight="1" x14ac:dyDescent="0.25">
      <c r="A190" s="27" t="s">
        <v>176</v>
      </c>
      <c r="B190" s="21" t="s">
        <v>327</v>
      </c>
      <c r="C190" s="22">
        <f t="shared" ref="C190:J190" si="79">+SUM(C191:C195)</f>
        <v>701829</v>
      </c>
      <c r="D190" s="22">
        <f t="shared" si="79"/>
        <v>0</v>
      </c>
      <c r="E190" s="22">
        <f t="shared" si="79"/>
        <v>0</v>
      </c>
      <c r="F190" s="22">
        <f t="shared" si="79"/>
        <v>0</v>
      </c>
      <c r="G190" s="22">
        <f t="shared" si="79"/>
        <v>0</v>
      </c>
      <c r="H190" s="22">
        <f t="shared" si="79"/>
        <v>0</v>
      </c>
      <c r="I190" s="22">
        <f t="shared" si="79"/>
        <v>15000</v>
      </c>
      <c r="J190" s="22">
        <f t="shared" si="79"/>
        <v>686829</v>
      </c>
    </row>
    <row r="191" spans="1:10" ht="17.100000000000001" customHeight="1" x14ac:dyDescent="0.25">
      <c r="A191" s="28" t="s">
        <v>98</v>
      </c>
      <c r="B191" s="21" t="s">
        <v>328</v>
      </c>
      <c r="C191" s="22">
        <f>+SUM(D191:J191)</f>
        <v>0</v>
      </c>
      <c r="D191" s="22">
        <f>+SUMIF('TOTAL RECURSOS 2023'!$P:$P,CONCATENATE("O001",$A191,1,$F$8),'TOTAL RECURSOS 2023'!$N:$N)</f>
        <v>0</v>
      </c>
      <c r="E191" s="22">
        <f>+SUMIF('TOTAL RECURSOS 2023'!$P:$P,CONCATENATE("M001",$A191,1,$F$8),'TOTAL RECURSOS 2023'!$N:$N)</f>
        <v>0</v>
      </c>
      <c r="F191" s="22">
        <f>+SUMIF('TOTAL RECURSOS 2023'!$P:$P,CONCATENATE("E006",$A191,1,$F$8),'TOTAL RECURSOS 2023'!$N:$N)</f>
        <v>0</v>
      </c>
      <c r="G191" s="22">
        <f>+SUMIF('TOTAL RECURSOS 2023'!$P:$P,CONCATENATE("K024",$A191,1,$G$8),'TOTAL RECURSOS 2023'!$N:$N)</f>
        <v>0</v>
      </c>
      <c r="H191" s="22">
        <f>+SUMIF('TOTAL RECURSOS 2023'!$P:$P,CONCATENATE("O001",$A191,4,$F$8),'TOTAL RECURSOS 2023'!$N:$N)</f>
        <v>0</v>
      </c>
      <c r="I191" s="22">
        <f>+SUMIF('TOTAL RECURSOS 2023'!$P:$P,CONCATENATE("M001",$A191,4,$F$8),'TOTAL RECURSOS 2023'!$N:$N)</f>
        <v>0</v>
      </c>
      <c r="J191" s="22">
        <f>+SUMIF('TOTAL RECURSOS 2023'!$P:$P,CONCATENATE("E006",$A191,4,$F$8),'TOTAL RECURSOS 2023'!$N:$N)</f>
        <v>0</v>
      </c>
    </row>
    <row r="192" spans="1:10" ht="17.100000000000001" customHeight="1" x14ac:dyDescent="0.25">
      <c r="A192" s="28" t="s">
        <v>58</v>
      </c>
      <c r="B192" s="21" t="s">
        <v>329</v>
      </c>
      <c r="C192" s="22">
        <f>+SUM(D192:J192)</f>
        <v>592229</v>
      </c>
      <c r="D192" s="22">
        <f>+SUMIF('TOTAL RECURSOS 2023'!$P:$P,CONCATENATE("O001",$A192,1,$F$8),'TOTAL RECURSOS 2023'!$N:$N)</f>
        <v>0</v>
      </c>
      <c r="E192" s="22">
        <f>+SUMIF('TOTAL RECURSOS 2023'!$P:$P,CONCATENATE("M001",$A192,1,$F$8),'TOTAL RECURSOS 2023'!$N:$N)</f>
        <v>0</v>
      </c>
      <c r="F192" s="22">
        <f>+SUMIF('TOTAL RECURSOS 2023'!$P:$P,CONCATENATE("E006",$A192,1,$F$8),'TOTAL RECURSOS 2023'!$N:$N)</f>
        <v>0</v>
      </c>
      <c r="G192" s="22">
        <f>+SUMIF('TOTAL RECURSOS 2023'!$P:$P,CONCATENATE("K024",$A192,1,$G$8),'TOTAL RECURSOS 2023'!$N:$N)</f>
        <v>0</v>
      </c>
      <c r="H192" s="22">
        <f>+SUMIF('TOTAL RECURSOS 2023'!$P:$P,CONCATENATE("O001",$A192,4,$F$8),'TOTAL RECURSOS 2023'!$N:$N)</f>
        <v>0</v>
      </c>
      <c r="I192" s="22">
        <f>+SUMIF('TOTAL RECURSOS 2023'!$P:$P,CONCATENATE("M001",$A192,4,$F$8),'TOTAL RECURSOS 2023'!$N:$N)</f>
        <v>15000</v>
      </c>
      <c r="J192" s="22">
        <f>+SUMIF('TOTAL RECURSOS 2023'!$P:$P,CONCATENATE("E006",$A192,4,$F$8),'TOTAL RECURSOS 2023'!$N:$N)</f>
        <v>577229</v>
      </c>
    </row>
    <row r="193" spans="1:10" ht="17.100000000000001" customHeight="1" x14ac:dyDescent="0.25">
      <c r="A193" s="28" t="s">
        <v>66</v>
      </c>
      <c r="B193" s="30" t="s">
        <v>330</v>
      </c>
      <c r="C193" s="22">
        <f>+SUM(D193:J193)</f>
        <v>0</v>
      </c>
      <c r="D193" s="22">
        <f>+SUMIF('TOTAL RECURSOS 2023'!$P:$P,CONCATENATE("O001",$A193,1,$F$8),'TOTAL RECURSOS 2023'!$N:$N)</f>
        <v>0</v>
      </c>
      <c r="E193" s="22">
        <f>+SUMIF('TOTAL RECURSOS 2023'!$P:$P,CONCATENATE("M001",$A193,1,$F$8),'TOTAL RECURSOS 2023'!$N:$N)</f>
        <v>0</v>
      </c>
      <c r="F193" s="22">
        <f>+SUMIF('TOTAL RECURSOS 2023'!$P:$P,CONCATENATE("E006",$A193,1,$F$8),'TOTAL RECURSOS 2023'!$N:$N)</f>
        <v>0</v>
      </c>
      <c r="G193" s="22">
        <f>+SUMIF('TOTAL RECURSOS 2023'!$P:$P,CONCATENATE("K024",$A193,1,$G$8),'TOTAL RECURSOS 2023'!$N:$N)</f>
        <v>0</v>
      </c>
      <c r="H193" s="22">
        <f>+SUMIF('TOTAL RECURSOS 2023'!$P:$P,CONCATENATE("O001",$A193,4,$F$8),'TOTAL RECURSOS 2023'!$N:$N)</f>
        <v>0</v>
      </c>
      <c r="I193" s="22">
        <f>+SUMIF('TOTAL RECURSOS 2023'!$P:$P,CONCATENATE("M001",$A193,4,$F$8),'TOTAL RECURSOS 2023'!$N:$N)</f>
        <v>0</v>
      </c>
      <c r="J193" s="22">
        <f>+SUMIF('TOTAL RECURSOS 2023'!$P:$P,CONCATENATE("E006",$A193,4,$F$8),'TOTAL RECURSOS 2023'!$N:$N)</f>
        <v>0</v>
      </c>
    </row>
    <row r="194" spans="1:10" ht="17.100000000000001" customHeight="1" x14ac:dyDescent="0.25">
      <c r="A194" s="28" t="s">
        <v>67</v>
      </c>
      <c r="B194" s="30" t="s">
        <v>331</v>
      </c>
      <c r="C194" s="22">
        <f>+SUM(D194:J194)</f>
        <v>0</v>
      </c>
      <c r="D194" s="22">
        <f>+SUMIF('TOTAL RECURSOS 2023'!$P:$P,CONCATENATE("O001",$A194,1,$F$8),'TOTAL RECURSOS 2023'!$N:$N)</f>
        <v>0</v>
      </c>
      <c r="E194" s="22">
        <f>+SUMIF('TOTAL RECURSOS 2023'!$P:$P,CONCATENATE("M001",$A194,1,$F$8),'TOTAL RECURSOS 2023'!$N:$N)</f>
        <v>0</v>
      </c>
      <c r="F194" s="22">
        <f>+SUMIF('TOTAL RECURSOS 2023'!$P:$P,CONCATENATE("E006",$A194,1,$F$8),'TOTAL RECURSOS 2023'!$N:$N)</f>
        <v>0</v>
      </c>
      <c r="G194" s="22">
        <f>+SUMIF('TOTAL RECURSOS 2023'!$P:$P,CONCATENATE("K024",$A194,1,$G$8),'TOTAL RECURSOS 2023'!$N:$N)</f>
        <v>0</v>
      </c>
      <c r="H194" s="22">
        <f>+SUMIF('TOTAL RECURSOS 2023'!$P:$P,CONCATENATE("O001",$A194,4,$F$8),'TOTAL RECURSOS 2023'!$N:$N)</f>
        <v>0</v>
      </c>
      <c r="I194" s="22">
        <f>+SUMIF('TOTAL RECURSOS 2023'!$P:$P,CONCATENATE("M001",$A194,4,$F$8),'TOTAL RECURSOS 2023'!$N:$N)</f>
        <v>0</v>
      </c>
      <c r="J194" s="22">
        <f>+SUMIF('TOTAL RECURSOS 2023'!$P:$P,CONCATENATE("E006",$A194,4,$F$8),'TOTAL RECURSOS 2023'!$N:$N)</f>
        <v>0</v>
      </c>
    </row>
    <row r="195" spans="1:10" ht="17.100000000000001" customHeight="1" x14ac:dyDescent="0.25">
      <c r="A195" s="28" t="s">
        <v>99</v>
      </c>
      <c r="B195" s="30" t="s">
        <v>395</v>
      </c>
      <c r="C195" s="22">
        <f>+SUM(D195:J195)</f>
        <v>109600</v>
      </c>
      <c r="D195" s="22">
        <f>+SUMIF('TOTAL RECURSOS 2023'!$P:$P,CONCATENATE("O001",$A195,1,$F$8),'TOTAL RECURSOS 2023'!$N:$N)</f>
        <v>0</v>
      </c>
      <c r="E195" s="22">
        <f>+SUMIF('TOTAL RECURSOS 2023'!$P:$P,CONCATENATE("M001",$A195,1,$F$8),'TOTAL RECURSOS 2023'!$N:$N)</f>
        <v>0</v>
      </c>
      <c r="F195" s="22">
        <f>+SUMIF('TOTAL RECURSOS 2023'!$P:$P,CONCATENATE("E006",$A195,1,$F$8),'TOTAL RECURSOS 2023'!$N:$N)</f>
        <v>0</v>
      </c>
      <c r="G195" s="22">
        <f>+SUMIF('TOTAL RECURSOS 2023'!$P:$P,CONCATENATE("K024",$A195,1,$G$8),'TOTAL RECURSOS 2023'!$N:$N)</f>
        <v>0</v>
      </c>
      <c r="H195" s="22">
        <f>+SUMIF('TOTAL RECURSOS 2023'!$P:$P,CONCATENATE("O001",$A195,4,$F$8),'TOTAL RECURSOS 2023'!$N:$N)</f>
        <v>0</v>
      </c>
      <c r="I195" s="22">
        <f>+SUMIF('TOTAL RECURSOS 2023'!$P:$P,CONCATENATE("M001",$A195,4,$F$8),'TOTAL RECURSOS 2023'!$N:$N)</f>
        <v>0</v>
      </c>
      <c r="J195" s="22">
        <f>+SUMIF('TOTAL RECURSOS 2023'!$P:$P,CONCATENATE("E006",$A195,4,$F$8),'TOTAL RECURSOS 2023'!$N:$N)</f>
        <v>109600</v>
      </c>
    </row>
    <row r="196" spans="1:10" ht="17.100000000000001" customHeight="1" x14ac:dyDescent="0.25">
      <c r="A196" s="27" t="s">
        <v>177</v>
      </c>
      <c r="B196" s="21" t="s">
        <v>332</v>
      </c>
      <c r="C196" s="22">
        <f t="shared" ref="C196:J196" si="80">+C197</f>
        <v>2171635</v>
      </c>
      <c r="D196" s="22">
        <f t="shared" si="80"/>
        <v>0</v>
      </c>
      <c r="E196" s="22">
        <f t="shared" si="80"/>
        <v>0</v>
      </c>
      <c r="F196" s="22">
        <f t="shared" si="80"/>
        <v>1351635</v>
      </c>
      <c r="G196" s="22">
        <f t="shared" si="80"/>
        <v>0</v>
      </c>
      <c r="H196" s="22">
        <f t="shared" si="80"/>
        <v>0</v>
      </c>
      <c r="I196" s="22">
        <f t="shared" si="80"/>
        <v>0</v>
      </c>
      <c r="J196" s="22">
        <f t="shared" si="80"/>
        <v>820000</v>
      </c>
    </row>
    <row r="197" spans="1:10" ht="17.100000000000001" customHeight="1" x14ac:dyDescent="0.25">
      <c r="A197" s="28" t="s">
        <v>20</v>
      </c>
      <c r="B197" s="21" t="s">
        <v>332</v>
      </c>
      <c r="C197" s="22">
        <f>+SUM(D197:J197)</f>
        <v>2171635</v>
      </c>
      <c r="D197" s="22">
        <f>+SUMIF('TOTAL RECURSOS 2023'!$P:$P,CONCATENATE("O001",$A197,1,$F$8),'TOTAL RECURSOS 2023'!$N:$N)</f>
        <v>0</v>
      </c>
      <c r="E197" s="22">
        <f>+SUMIF('TOTAL RECURSOS 2023'!$P:$P,CONCATENATE("M001",$A197,1,$F$8),'TOTAL RECURSOS 2023'!$N:$N)</f>
        <v>0</v>
      </c>
      <c r="F197" s="22">
        <f>+SUMIF('TOTAL RECURSOS 2023'!$P:$P,CONCATENATE("E006",$A197,1,$F$8),'TOTAL RECURSOS 2023'!$N:$N)</f>
        <v>1351635</v>
      </c>
      <c r="G197" s="22">
        <f>+SUMIF('TOTAL RECURSOS 2023'!$P:$P,CONCATENATE("K024",$A197,1,$G$8),'TOTAL RECURSOS 2023'!$N:$N)</f>
        <v>0</v>
      </c>
      <c r="H197" s="22">
        <f>+SUMIF('TOTAL RECURSOS 2023'!$P:$P,CONCATENATE("O001",$A197,4,$F$8),'TOTAL RECURSOS 2023'!$N:$N)</f>
        <v>0</v>
      </c>
      <c r="I197" s="22">
        <f>+SUMIF('TOTAL RECURSOS 2023'!$P:$P,CONCATENATE("M001",$A197,4,$F$8),'TOTAL RECURSOS 2023'!$N:$N)</f>
        <v>0</v>
      </c>
      <c r="J197" s="22">
        <f>+SUMIF('TOTAL RECURSOS 2023'!$P:$P,CONCATENATE("E006",$A197,4,$F$8),'TOTAL RECURSOS 2023'!$N:$N)</f>
        <v>820000</v>
      </c>
    </row>
    <row r="198" spans="1:10" ht="17.100000000000001" customHeight="1" x14ac:dyDescent="0.25">
      <c r="A198" s="27" t="s">
        <v>178</v>
      </c>
      <c r="B198" s="21" t="s">
        <v>333</v>
      </c>
      <c r="C198" s="22">
        <f t="shared" ref="C198:J198" si="81">+C199+C200</f>
        <v>395695</v>
      </c>
      <c r="D198" s="22">
        <f t="shared" si="81"/>
        <v>0</v>
      </c>
      <c r="E198" s="22">
        <f t="shared" si="81"/>
        <v>0</v>
      </c>
      <c r="F198" s="22">
        <f t="shared" si="81"/>
        <v>0</v>
      </c>
      <c r="G198" s="22">
        <f t="shared" si="81"/>
        <v>0</v>
      </c>
      <c r="H198" s="22">
        <f t="shared" si="81"/>
        <v>0</v>
      </c>
      <c r="I198" s="22">
        <f t="shared" si="81"/>
        <v>0</v>
      </c>
      <c r="J198" s="22">
        <f t="shared" si="81"/>
        <v>395695</v>
      </c>
    </row>
    <row r="199" spans="1:10" ht="17.100000000000001" customHeight="1" x14ac:dyDescent="0.25">
      <c r="A199" s="28" t="s">
        <v>100</v>
      </c>
      <c r="B199" s="21" t="s">
        <v>334</v>
      </c>
      <c r="C199" s="22">
        <f>+SUM(D199:J199)</f>
        <v>0</v>
      </c>
      <c r="D199" s="22">
        <f>+SUMIF('TOTAL RECURSOS 2023'!$P:$P,CONCATENATE("O001",$A199,1,$F$8),'TOTAL RECURSOS 2023'!$N:$N)</f>
        <v>0</v>
      </c>
      <c r="E199" s="22">
        <f>+SUMIF('TOTAL RECURSOS 2023'!$P:$P,CONCATENATE("M001",$A199,1,$F$8),'TOTAL RECURSOS 2023'!$N:$N)</f>
        <v>0</v>
      </c>
      <c r="F199" s="22">
        <f>+SUMIF('TOTAL RECURSOS 2023'!$P:$P,CONCATENATE("E006",$A199,1,$F$8),'TOTAL RECURSOS 2023'!$N:$N)</f>
        <v>0</v>
      </c>
      <c r="G199" s="22">
        <f>+SUMIF('TOTAL RECURSOS 2023'!$P:$P,CONCATENATE("K024",$A199,1,$G$8),'TOTAL RECURSOS 2023'!$N:$N)</f>
        <v>0</v>
      </c>
      <c r="H199" s="22">
        <f>+SUMIF('TOTAL RECURSOS 2023'!$P:$P,CONCATENATE("O001",$A199,4,$F$8),'TOTAL RECURSOS 2023'!$N:$N)</f>
        <v>0</v>
      </c>
      <c r="I199" s="22">
        <f>+SUMIF('TOTAL RECURSOS 2023'!$P:$P,CONCATENATE("M001",$A199,4,$F$8),'TOTAL RECURSOS 2023'!$N:$N)</f>
        <v>0</v>
      </c>
      <c r="J199" s="22">
        <f>+SUMIF('TOTAL RECURSOS 2023'!$P:$P,CONCATENATE("E006",$A199,4,$F$8),'TOTAL RECURSOS 2023'!$N:$N)</f>
        <v>0</v>
      </c>
    </row>
    <row r="200" spans="1:10" ht="17.100000000000001" customHeight="1" x14ac:dyDescent="0.25">
      <c r="A200" s="28" t="s">
        <v>101</v>
      </c>
      <c r="B200" s="21" t="s">
        <v>335</v>
      </c>
      <c r="C200" s="22">
        <f>+SUM(D200:J200)</f>
        <v>395695</v>
      </c>
      <c r="D200" s="22">
        <f>+SUMIF('TOTAL RECURSOS 2023'!$P:$P,CONCATENATE("O001",$A200,1,$F$8),'TOTAL RECURSOS 2023'!$N:$N)</f>
        <v>0</v>
      </c>
      <c r="E200" s="22">
        <f>+SUMIF('TOTAL RECURSOS 2023'!$P:$P,CONCATENATE("M001",$A200,1,$F$8),'TOTAL RECURSOS 2023'!$N:$N)</f>
        <v>0</v>
      </c>
      <c r="F200" s="22">
        <f>+SUMIF('TOTAL RECURSOS 2023'!$P:$P,CONCATENATE("E006",$A200,1,$F$8),'TOTAL RECURSOS 2023'!$N:$N)</f>
        <v>0</v>
      </c>
      <c r="G200" s="22">
        <f>+SUMIF('TOTAL RECURSOS 2023'!$P:$P,CONCATENATE("K024",$A200,1,$G$8),'TOTAL RECURSOS 2023'!$N:$N)</f>
        <v>0</v>
      </c>
      <c r="H200" s="22">
        <f>+SUMIF('TOTAL RECURSOS 2023'!$P:$P,CONCATENATE("O001",$A200,4,$F$8),'TOTAL RECURSOS 2023'!$N:$N)</f>
        <v>0</v>
      </c>
      <c r="I200" s="22">
        <f>+SUMIF('TOTAL RECURSOS 2023'!$P:$P,CONCATENATE("M001",$A200,4,$F$8),'TOTAL RECURSOS 2023'!$N:$N)</f>
        <v>0</v>
      </c>
      <c r="J200" s="22">
        <f>+SUMIF('TOTAL RECURSOS 2023'!$P:$P,CONCATENATE("E006",$A200,4,$F$8),'TOTAL RECURSOS 2023'!$N:$N)</f>
        <v>395695</v>
      </c>
    </row>
    <row r="201" spans="1:10" s="9" customFormat="1" ht="17.100000000000001" customHeight="1" x14ac:dyDescent="0.2">
      <c r="A201" s="26">
        <v>3400</v>
      </c>
      <c r="B201" s="19" t="s">
        <v>336</v>
      </c>
      <c r="C201" s="20">
        <f t="shared" ref="C201:J201" si="82">+C204+C206+C208+C202</f>
        <v>2453713</v>
      </c>
      <c r="D201" s="20">
        <f t="shared" si="82"/>
        <v>0</v>
      </c>
      <c r="E201" s="20">
        <f t="shared" si="82"/>
        <v>0</v>
      </c>
      <c r="F201" s="20">
        <f t="shared" si="82"/>
        <v>0</v>
      </c>
      <c r="G201" s="20">
        <f t="shared" si="82"/>
        <v>0</v>
      </c>
      <c r="H201" s="20">
        <f t="shared" si="82"/>
        <v>0</v>
      </c>
      <c r="I201" s="20">
        <f t="shared" si="82"/>
        <v>560000</v>
      </c>
      <c r="J201" s="20">
        <f t="shared" si="82"/>
        <v>1893713</v>
      </c>
    </row>
    <row r="202" spans="1:10" ht="17.100000000000001" customHeight="1" x14ac:dyDescent="0.25">
      <c r="A202" s="27">
        <v>341</v>
      </c>
      <c r="B202" s="21" t="s">
        <v>443</v>
      </c>
      <c r="C202" s="22">
        <f t="shared" ref="C202:J202" si="83">+C203</f>
        <v>560000</v>
      </c>
      <c r="D202" s="22">
        <f t="shared" si="83"/>
        <v>0</v>
      </c>
      <c r="E202" s="22">
        <f t="shared" si="83"/>
        <v>0</v>
      </c>
      <c r="F202" s="22">
        <f t="shared" si="83"/>
        <v>0</v>
      </c>
      <c r="G202" s="22">
        <f t="shared" si="83"/>
        <v>0</v>
      </c>
      <c r="H202" s="22">
        <f t="shared" si="83"/>
        <v>0</v>
      </c>
      <c r="I202" s="22">
        <f t="shared" si="83"/>
        <v>560000</v>
      </c>
      <c r="J202" s="22">
        <f t="shared" si="83"/>
        <v>0</v>
      </c>
    </row>
    <row r="203" spans="1:10" ht="17.100000000000001" customHeight="1" x14ac:dyDescent="0.25">
      <c r="A203" s="28">
        <v>34101</v>
      </c>
      <c r="B203" s="21" t="s">
        <v>444</v>
      </c>
      <c r="C203" s="22">
        <f>+SUM(D203:J203)</f>
        <v>560000</v>
      </c>
      <c r="D203" s="22">
        <f>+SUMIF('TOTAL RECURSOS 2023'!$P:$P,CONCATENATE("O001",$A203,1,$F$8),'TOTAL RECURSOS 2023'!$N:$N)</f>
        <v>0</v>
      </c>
      <c r="E203" s="22">
        <f>+SUMIF('TOTAL RECURSOS 2023'!$P:$P,CONCATENATE("M001",$A203,1,$F$8),'TOTAL RECURSOS 2023'!$N:$N)</f>
        <v>0</v>
      </c>
      <c r="F203" s="22">
        <f>+SUMIF('TOTAL RECURSOS 2023'!$P:$P,CONCATENATE("E006",$A203,1,$F$8),'TOTAL RECURSOS 2023'!$N:$N)</f>
        <v>0</v>
      </c>
      <c r="G203" s="22">
        <f>+SUMIF('TOTAL RECURSOS 2023'!$P:$P,CONCATENATE("K024",$A203,1,$G$8),'TOTAL RECURSOS 2023'!$N:$N)</f>
        <v>0</v>
      </c>
      <c r="H203" s="22">
        <f>+SUMIF('TOTAL RECURSOS 2023'!$P:$P,CONCATENATE("O001",$A203,4,$F$8),'TOTAL RECURSOS 2023'!$N:$N)</f>
        <v>0</v>
      </c>
      <c r="I203" s="22">
        <f>+SUMIF('TOTAL RECURSOS 2023'!$P:$P,CONCATENATE("M001",$A203,4,$F$8),'TOTAL RECURSOS 2023'!$N:$N)</f>
        <v>560000</v>
      </c>
      <c r="J203" s="22">
        <f>+SUMIF('TOTAL RECURSOS 2023'!$P:$P,CONCATENATE("E006",$A203,4,$F$8),'TOTAL RECURSOS 2023'!$N:$N)</f>
        <v>0</v>
      </c>
    </row>
    <row r="204" spans="1:10" ht="17.100000000000001" customHeight="1" x14ac:dyDescent="0.25">
      <c r="A204" s="27" t="s">
        <v>179</v>
      </c>
      <c r="B204" s="21" t="s">
        <v>337</v>
      </c>
      <c r="C204" s="22">
        <f t="shared" ref="C204:J204" si="84">+C205</f>
        <v>790000</v>
      </c>
      <c r="D204" s="22">
        <f t="shared" si="84"/>
        <v>0</v>
      </c>
      <c r="E204" s="22">
        <f t="shared" si="84"/>
        <v>0</v>
      </c>
      <c r="F204" s="22">
        <f t="shared" si="84"/>
        <v>0</v>
      </c>
      <c r="G204" s="22">
        <f t="shared" si="84"/>
        <v>0</v>
      </c>
      <c r="H204" s="22">
        <f t="shared" si="84"/>
        <v>0</v>
      </c>
      <c r="I204" s="22">
        <f t="shared" si="84"/>
        <v>0</v>
      </c>
      <c r="J204" s="22">
        <f t="shared" si="84"/>
        <v>790000</v>
      </c>
    </row>
    <row r="205" spans="1:10" ht="17.100000000000001" customHeight="1" x14ac:dyDescent="0.25">
      <c r="A205" s="28" t="s">
        <v>21</v>
      </c>
      <c r="B205" s="21" t="s">
        <v>338</v>
      </c>
      <c r="C205" s="22">
        <f>+SUM(D205:J205)</f>
        <v>790000</v>
      </c>
      <c r="D205" s="22">
        <f>+SUMIF('TOTAL RECURSOS 2023'!$P:$P,CONCATENATE("O001",$A205,1,$F$8),'TOTAL RECURSOS 2023'!$N:$N)</f>
        <v>0</v>
      </c>
      <c r="E205" s="22">
        <f>+SUMIF('TOTAL RECURSOS 2023'!$P:$P,CONCATENATE("M001",$A205,1,$F$8),'TOTAL RECURSOS 2023'!$N:$N)</f>
        <v>0</v>
      </c>
      <c r="F205" s="22">
        <f>+SUMIF('TOTAL RECURSOS 2023'!$P:$P,CONCATENATE("E006",$A205,1,$F$8),'TOTAL RECURSOS 2023'!$N:$N)</f>
        <v>0</v>
      </c>
      <c r="G205" s="22">
        <f>+SUMIF('TOTAL RECURSOS 2023'!$P:$P,CONCATENATE("K024",$A205,1,$G$8),'TOTAL RECURSOS 2023'!$N:$N)</f>
        <v>0</v>
      </c>
      <c r="H205" s="22">
        <f>+SUMIF('TOTAL RECURSOS 2023'!$P:$P,CONCATENATE("O001",$A205,4,$F$8),'TOTAL RECURSOS 2023'!$N:$N)</f>
        <v>0</v>
      </c>
      <c r="I205" s="22">
        <f>+SUMIF('TOTAL RECURSOS 2023'!$P:$P,CONCATENATE("M001",$A205,4,$F$8),'TOTAL RECURSOS 2023'!$N:$N)</f>
        <v>0</v>
      </c>
      <c r="J205" s="22">
        <f>+SUMIF('TOTAL RECURSOS 2023'!$P:$P,CONCATENATE("E006",$A205,4,$F$8),'TOTAL RECURSOS 2023'!$N:$N)</f>
        <v>790000</v>
      </c>
    </row>
    <row r="206" spans="1:10" ht="17.100000000000001" customHeight="1" x14ac:dyDescent="0.25">
      <c r="A206" s="27" t="s">
        <v>180</v>
      </c>
      <c r="B206" s="21" t="s">
        <v>339</v>
      </c>
      <c r="C206" s="22">
        <f t="shared" ref="C206:J206" si="85">+C207</f>
        <v>124458</v>
      </c>
      <c r="D206" s="22">
        <f t="shared" si="85"/>
        <v>0</v>
      </c>
      <c r="E206" s="22">
        <f t="shared" si="85"/>
        <v>0</v>
      </c>
      <c r="F206" s="22">
        <f t="shared" si="85"/>
        <v>0</v>
      </c>
      <c r="G206" s="22">
        <f t="shared" si="85"/>
        <v>0</v>
      </c>
      <c r="H206" s="22">
        <f t="shared" si="85"/>
        <v>0</v>
      </c>
      <c r="I206" s="22">
        <f t="shared" si="85"/>
        <v>0</v>
      </c>
      <c r="J206" s="22">
        <f t="shared" si="85"/>
        <v>124458</v>
      </c>
    </row>
    <row r="207" spans="1:10" ht="17.100000000000001" customHeight="1" x14ac:dyDescent="0.25">
      <c r="A207" s="28" t="s">
        <v>102</v>
      </c>
      <c r="B207" s="21" t="s">
        <v>340</v>
      </c>
      <c r="C207" s="22">
        <f>+SUM(D207:J207)</f>
        <v>124458</v>
      </c>
      <c r="D207" s="22">
        <f>+SUMIF('TOTAL RECURSOS 2023'!$P:$P,CONCATENATE("O001",$A207,1,$F$8),'TOTAL RECURSOS 2023'!$N:$N)</f>
        <v>0</v>
      </c>
      <c r="E207" s="22">
        <f>+SUMIF('TOTAL RECURSOS 2023'!$P:$P,CONCATENATE("M001",$A207,1,$F$8),'TOTAL RECURSOS 2023'!$N:$N)</f>
        <v>0</v>
      </c>
      <c r="F207" s="22">
        <f>+SUMIF('TOTAL RECURSOS 2023'!$P:$P,CONCATENATE("E006",$A207,1,$F$8),'TOTAL RECURSOS 2023'!$N:$N)</f>
        <v>0</v>
      </c>
      <c r="G207" s="22">
        <f>+SUMIF('TOTAL RECURSOS 2023'!$P:$P,CONCATENATE("K024",$A207,1,$G$8),'TOTAL RECURSOS 2023'!$N:$N)</f>
        <v>0</v>
      </c>
      <c r="H207" s="22">
        <f>+SUMIF('TOTAL RECURSOS 2023'!$P:$P,CONCATENATE("O001",$A207,4,$F$8),'TOTAL RECURSOS 2023'!$N:$N)</f>
        <v>0</v>
      </c>
      <c r="I207" s="22">
        <f>+SUMIF('TOTAL RECURSOS 2023'!$P:$P,CONCATENATE("M001",$A207,4,$F$8),'TOTAL RECURSOS 2023'!$N:$N)</f>
        <v>0</v>
      </c>
      <c r="J207" s="22">
        <f>+SUMIF('TOTAL RECURSOS 2023'!$P:$P,CONCATENATE("E006",$A207,4,$F$8),'TOTAL RECURSOS 2023'!$N:$N)</f>
        <v>124458</v>
      </c>
    </row>
    <row r="208" spans="1:10" ht="17.100000000000001" customHeight="1" x14ac:dyDescent="0.25">
      <c r="A208" s="27" t="s">
        <v>181</v>
      </c>
      <c r="B208" s="21" t="s">
        <v>341</v>
      </c>
      <c r="C208" s="22">
        <f t="shared" ref="C208:J208" si="86">+C209</f>
        <v>979255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979255</v>
      </c>
    </row>
    <row r="209" spans="1:10" ht="17.100000000000001" customHeight="1" x14ac:dyDescent="0.25">
      <c r="A209" s="28" t="s">
        <v>103</v>
      </c>
      <c r="B209" s="21" t="s">
        <v>341</v>
      </c>
      <c r="C209" s="22">
        <f>+SUM(D209:J209)</f>
        <v>979255</v>
      </c>
      <c r="D209" s="22">
        <f>+SUMIF('TOTAL RECURSOS 2023'!$P:$P,CONCATENATE("O001",$A209,1,$F$8),'TOTAL RECURSOS 2023'!$N:$N)</f>
        <v>0</v>
      </c>
      <c r="E209" s="22">
        <f>+SUMIF('TOTAL RECURSOS 2023'!$P:$P,CONCATENATE("M001",$A209,1,$F$8),'TOTAL RECURSOS 2023'!$N:$N)</f>
        <v>0</v>
      </c>
      <c r="F209" s="22">
        <f>+SUMIF('TOTAL RECURSOS 2023'!$P:$P,CONCATENATE("E006",$A209,1,$F$8),'TOTAL RECURSOS 2023'!$N:$N)</f>
        <v>0</v>
      </c>
      <c r="G209" s="22">
        <f>+SUMIF('TOTAL RECURSOS 2023'!$P:$P,CONCATENATE("K024",$A209,1,$G$8),'TOTAL RECURSOS 2023'!$N:$N)</f>
        <v>0</v>
      </c>
      <c r="H209" s="22">
        <f>+SUMIF('TOTAL RECURSOS 2023'!$P:$P,CONCATENATE("O001",$A209,4,$F$8),'TOTAL RECURSOS 2023'!$N:$N)</f>
        <v>0</v>
      </c>
      <c r="I209" s="22">
        <f>+SUMIF('TOTAL RECURSOS 2023'!$P:$P,CONCATENATE("M001",$A209,4,$F$8),'TOTAL RECURSOS 2023'!$N:$N)</f>
        <v>0</v>
      </c>
      <c r="J209" s="22">
        <f>+SUMIF('TOTAL RECURSOS 2023'!$P:$P,CONCATENATE("E006",$A209,4,$F$8),'TOTAL RECURSOS 2023'!$N:$N)</f>
        <v>979255</v>
      </c>
    </row>
    <row r="210" spans="1:10" s="9" customFormat="1" ht="17.100000000000001" customHeight="1" x14ac:dyDescent="0.2">
      <c r="A210" s="26">
        <v>3500</v>
      </c>
      <c r="B210" s="19" t="s">
        <v>342</v>
      </c>
      <c r="C210" s="20">
        <f t="shared" ref="C210:J210" si="87">+C211+C214+C216+C218+C220+C222+C224+C226</f>
        <v>34093465</v>
      </c>
      <c r="D210" s="20">
        <f t="shared" si="87"/>
        <v>0</v>
      </c>
      <c r="E210" s="20">
        <f t="shared" si="87"/>
        <v>0</v>
      </c>
      <c r="F210" s="20">
        <f t="shared" si="87"/>
        <v>10197759</v>
      </c>
      <c r="G210" s="20">
        <f t="shared" si="87"/>
        <v>0</v>
      </c>
      <c r="H210" s="20">
        <f t="shared" si="87"/>
        <v>0</v>
      </c>
      <c r="I210" s="20">
        <f t="shared" si="87"/>
        <v>20000</v>
      </c>
      <c r="J210" s="20">
        <f t="shared" si="87"/>
        <v>23875706</v>
      </c>
    </row>
    <row r="211" spans="1:10" ht="17.100000000000001" customHeight="1" x14ac:dyDescent="0.25">
      <c r="A211" s="27" t="s">
        <v>182</v>
      </c>
      <c r="B211" s="21" t="s">
        <v>343</v>
      </c>
      <c r="C211" s="22">
        <f t="shared" ref="C211:J211" si="88">+C212+C213</f>
        <v>2111690</v>
      </c>
      <c r="D211" s="22">
        <f t="shared" si="88"/>
        <v>0</v>
      </c>
      <c r="E211" s="22">
        <f t="shared" si="88"/>
        <v>0</v>
      </c>
      <c r="F211" s="22">
        <f t="shared" si="88"/>
        <v>0</v>
      </c>
      <c r="G211" s="22">
        <f t="shared" si="88"/>
        <v>0</v>
      </c>
      <c r="H211" s="22">
        <f t="shared" si="88"/>
        <v>0</v>
      </c>
      <c r="I211" s="22">
        <f t="shared" si="88"/>
        <v>0</v>
      </c>
      <c r="J211" s="22">
        <f t="shared" si="88"/>
        <v>2111690</v>
      </c>
    </row>
    <row r="212" spans="1:10" ht="17.100000000000001" customHeight="1" x14ac:dyDescent="0.25">
      <c r="A212" s="28" t="s">
        <v>59</v>
      </c>
      <c r="B212" s="21" t="s">
        <v>344</v>
      </c>
      <c r="C212" s="22">
        <f>+SUM(D212:J212)</f>
        <v>145719</v>
      </c>
      <c r="D212" s="22">
        <f>+SUMIF('TOTAL RECURSOS 2023'!$P:$P,CONCATENATE("O001",$A212,1,$F$8),'TOTAL RECURSOS 2023'!$N:$N)</f>
        <v>0</v>
      </c>
      <c r="E212" s="22">
        <f>+SUMIF('TOTAL RECURSOS 2023'!$P:$P,CONCATENATE("M001",$A212,1,$F$8),'TOTAL RECURSOS 2023'!$N:$N)</f>
        <v>0</v>
      </c>
      <c r="F212" s="22">
        <f>+SUMIF('TOTAL RECURSOS 2023'!$P:$P,CONCATENATE("E006",$A212,1,$F$8),'TOTAL RECURSOS 2023'!$N:$N)</f>
        <v>0</v>
      </c>
      <c r="G212" s="22">
        <f>+SUMIF('TOTAL RECURSOS 2023'!$P:$P,CONCATENATE("K024",$A212,1,$G$8),'TOTAL RECURSOS 2023'!$N:$N)</f>
        <v>0</v>
      </c>
      <c r="H212" s="22">
        <f>+SUMIF('TOTAL RECURSOS 2023'!$P:$P,CONCATENATE("O001",$A212,4,$F$8),'TOTAL RECURSOS 2023'!$N:$N)</f>
        <v>0</v>
      </c>
      <c r="I212" s="22">
        <f>+SUMIF('TOTAL RECURSOS 2023'!$P:$P,CONCATENATE("M001",$A212,4,$F$8),'TOTAL RECURSOS 2023'!$N:$N)</f>
        <v>0</v>
      </c>
      <c r="J212" s="22">
        <f>+SUMIF('TOTAL RECURSOS 2023'!$P:$P,CONCATENATE("E006",$A212,4,$F$8),'TOTAL RECURSOS 2023'!$N:$N)</f>
        <v>145719</v>
      </c>
    </row>
    <row r="213" spans="1:10" ht="17.100000000000001" customHeight="1" x14ac:dyDescent="0.25">
      <c r="A213" s="28" t="s">
        <v>39</v>
      </c>
      <c r="B213" s="21" t="s">
        <v>345</v>
      </c>
      <c r="C213" s="22">
        <f>+SUM(D213:J213)</f>
        <v>1965971</v>
      </c>
      <c r="D213" s="22">
        <f>+SUMIF('TOTAL RECURSOS 2023'!$P:$P,CONCATENATE("O001",$A213,1,$F$8),'TOTAL RECURSOS 2023'!$N:$N)</f>
        <v>0</v>
      </c>
      <c r="E213" s="22">
        <f>+SUMIF('TOTAL RECURSOS 2023'!$P:$P,CONCATENATE("M001",$A213,1,$F$8),'TOTAL RECURSOS 2023'!$N:$N)</f>
        <v>0</v>
      </c>
      <c r="F213" s="22">
        <f>+SUMIF('TOTAL RECURSOS 2023'!$P:$P,CONCATENATE("E006",$A213,1,$F$8),'TOTAL RECURSOS 2023'!$N:$N)</f>
        <v>0</v>
      </c>
      <c r="G213" s="22">
        <f>+SUMIF('TOTAL RECURSOS 2023'!$P:$P,CONCATENATE("K024",$A213,1,$G$8),'TOTAL RECURSOS 2023'!$N:$N)</f>
        <v>0</v>
      </c>
      <c r="H213" s="22">
        <f>+SUMIF('TOTAL RECURSOS 2023'!$P:$P,CONCATENATE("O001",$A213,4,$F$8),'TOTAL RECURSOS 2023'!$N:$N)</f>
        <v>0</v>
      </c>
      <c r="I213" s="22">
        <f>+SUMIF('TOTAL RECURSOS 2023'!$P:$P,CONCATENATE("M001",$A213,4,$F$8),'TOTAL RECURSOS 2023'!$N:$N)</f>
        <v>0</v>
      </c>
      <c r="J213" s="22">
        <f>+SUMIF('TOTAL RECURSOS 2023'!$P:$P,CONCATENATE("E006",$A213,4,$F$8),'TOTAL RECURSOS 2023'!$N:$N)</f>
        <v>1965971</v>
      </c>
    </row>
    <row r="214" spans="1:10" ht="17.100000000000001" customHeight="1" x14ac:dyDescent="0.25">
      <c r="A214" s="27" t="s">
        <v>183</v>
      </c>
      <c r="B214" s="29" t="s">
        <v>346</v>
      </c>
      <c r="C214" s="22">
        <f t="shared" ref="C214:J214" si="89">+C215</f>
        <v>0</v>
      </c>
      <c r="D214" s="22">
        <f t="shared" si="89"/>
        <v>0</v>
      </c>
      <c r="E214" s="22">
        <f t="shared" si="89"/>
        <v>0</v>
      </c>
      <c r="F214" s="22">
        <f t="shared" si="89"/>
        <v>0</v>
      </c>
      <c r="G214" s="22">
        <f t="shared" si="89"/>
        <v>0</v>
      </c>
      <c r="H214" s="22">
        <f t="shared" si="89"/>
        <v>0</v>
      </c>
      <c r="I214" s="22">
        <f t="shared" si="89"/>
        <v>0</v>
      </c>
      <c r="J214" s="22">
        <f t="shared" si="89"/>
        <v>0</v>
      </c>
    </row>
    <row r="215" spans="1:10" ht="17.100000000000001" customHeight="1" x14ac:dyDescent="0.25">
      <c r="A215" s="28" t="s">
        <v>40</v>
      </c>
      <c r="B215" s="21" t="s">
        <v>347</v>
      </c>
      <c r="C215" s="22">
        <f>+SUM(D215:J215)</f>
        <v>0</v>
      </c>
      <c r="D215" s="22">
        <f>+SUMIF('TOTAL RECURSOS 2023'!$P:$P,CONCATENATE("O001",$A215,1,$F$8),'TOTAL RECURSOS 2023'!$N:$N)</f>
        <v>0</v>
      </c>
      <c r="E215" s="22">
        <f>+SUMIF('TOTAL RECURSOS 2023'!$P:$P,CONCATENATE("M001",$A215,1,$F$8),'TOTAL RECURSOS 2023'!$N:$N)</f>
        <v>0</v>
      </c>
      <c r="F215" s="22">
        <f>+SUMIF('TOTAL RECURSOS 2023'!$P:$P,CONCATENATE("E006",$A215,1,$F$8),'TOTAL RECURSOS 2023'!$N:$N)</f>
        <v>0</v>
      </c>
      <c r="G215" s="22">
        <f>+SUMIF('TOTAL RECURSOS 2023'!$P:$P,CONCATENATE("K024",$A215,1,$G$8),'TOTAL RECURSOS 2023'!$N:$N)</f>
        <v>0</v>
      </c>
      <c r="H215" s="22">
        <f>+SUMIF('TOTAL RECURSOS 2023'!$P:$P,CONCATENATE("O001",$A215,4,$F$8),'TOTAL RECURSOS 2023'!$N:$N)</f>
        <v>0</v>
      </c>
      <c r="I215" s="22">
        <f>+SUMIF('TOTAL RECURSOS 2023'!$P:$P,CONCATENATE("M001",$A215,4,$F$8),'TOTAL RECURSOS 2023'!$N:$N)</f>
        <v>0</v>
      </c>
      <c r="J215" s="22">
        <f>+SUMIF('TOTAL RECURSOS 2023'!$P:$P,CONCATENATE("E006",$A215,4,$F$8),'TOTAL RECURSOS 2023'!$N:$N)</f>
        <v>0</v>
      </c>
    </row>
    <row r="216" spans="1:10" ht="17.100000000000001" customHeight="1" x14ac:dyDescent="0.25">
      <c r="A216" s="27" t="s">
        <v>184</v>
      </c>
      <c r="B216" s="21" t="s">
        <v>348</v>
      </c>
      <c r="C216" s="22">
        <f t="shared" ref="C216:J216" si="90">+C217</f>
        <v>5526701</v>
      </c>
      <c r="D216" s="22">
        <f t="shared" si="90"/>
        <v>0</v>
      </c>
      <c r="E216" s="22">
        <f t="shared" si="90"/>
        <v>0</v>
      </c>
      <c r="F216" s="22">
        <f t="shared" si="90"/>
        <v>2956701</v>
      </c>
      <c r="G216" s="22">
        <f t="shared" si="90"/>
        <v>0</v>
      </c>
      <c r="H216" s="22">
        <f t="shared" si="90"/>
        <v>0</v>
      </c>
      <c r="I216" s="22">
        <f t="shared" si="90"/>
        <v>0</v>
      </c>
      <c r="J216" s="22">
        <f t="shared" si="90"/>
        <v>2570000</v>
      </c>
    </row>
    <row r="217" spans="1:10" ht="17.100000000000001" customHeight="1" x14ac:dyDescent="0.25">
      <c r="A217" s="28" t="s">
        <v>41</v>
      </c>
      <c r="B217" s="21" t="s">
        <v>349</v>
      </c>
      <c r="C217" s="22">
        <f>+SUM(D217:J217)</f>
        <v>5526701</v>
      </c>
      <c r="D217" s="22">
        <f>+SUMIF('TOTAL RECURSOS 2023'!$P:$P,CONCATENATE("O001",$A217,1,$F$8),'TOTAL RECURSOS 2023'!$N:$N)</f>
        <v>0</v>
      </c>
      <c r="E217" s="22">
        <f>+SUMIF('TOTAL RECURSOS 2023'!$P:$P,CONCATENATE("M001",$A217,1,$F$8),'TOTAL RECURSOS 2023'!$N:$N)</f>
        <v>0</v>
      </c>
      <c r="F217" s="22">
        <f>+SUMIF('TOTAL RECURSOS 2023'!$P:$P,CONCATENATE("E006",$A217,1,$F$8),'TOTAL RECURSOS 2023'!$N:$N)</f>
        <v>2956701</v>
      </c>
      <c r="G217" s="22">
        <f>+SUMIF('TOTAL RECURSOS 2023'!$P:$P,CONCATENATE("K024",$A217,1,$G$8),'TOTAL RECURSOS 2023'!$N:$N)</f>
        <v>0</v>
      </c>
      <c r="H217" s="22">
        <f>+SUMIF('TOTAL RECURSOS 2023'!$P:$P,CONCATENATE("O001",$A217,4,$F$8),'TOTAL RECURSOS 2023'!$N:$N)</f>
        <v>0</v>
      </c>
      <c r="I217" s="22">
        <f>+SUMIF('TOTAL RECURSOS 2023'!$P:$P,CONCATENATE("M001",$A217,4,$F$8),'TOTAL RECURSOS 2023'!$N:$N)</f>
        <v>0</v>
      </c>
      <c r="J217" s="22">
        <f>+SUMIF('TOTAL RECURSOS 2023'!$P:$P,CONCATENATE("E006",$A217,4,$F$8),'TOTAL RECURSOS 2023'!$N:$N)</f>
        <v>2570000</v>
      </c>
    </row>
    <row r="218" spans="1:10" ht="17.100000000000001" customHeight="1" x14ac:dyDescent="0.25">
      <c r="A218" s="27" t="s">
        <v>185</v>
      </c>
      <c r="B218" s="21" t="s">
        <v>350</v>
      </c>
      <c r="C218" s="22">
        <f t="shared" ref="C218:J218" si="91">+C219</f>
        <v>8429633</v>
      </c>
      <c r="D218" s="22">
        <f t="shared" si="91"/>
        <v>0</v>
      </c>
      <c r="E218" s="22">
        <f t="shared" si="91"/>
        <v>0</v>
      </c>
      <c r="F218" s="22">
        <f t="shared" si="91"/>
        <v>0</v>
      </c>
      <c r="G218" s="22">
        <f t="shared" si="91"/>
        <v>0</v>
      </c>
      <c r="H218" s="22">
        <f t="shared" si="91"/>
        <v>0</v>
      </c>
      <c r="I218" s="22">
        <f t="shared" si="91"/>
        <v>0</v>
      </c>
      <c r="J218" s="22">
        <f t="shared" si="91"/>
        <v>8429633</v>
      </c>
    </row>
    <row r="219" spans="1:10" ht="17.100000000000001" customHeight="1" x14ac:dyDescent="0.25">
      <c r="A219" s="28" t="s">
        <v>42</v>
      </c>
      <c r="B219" s="21" t="s">
        <v>350</v>
      </c>
      <c r="C219" s="22">
        <f>+SUM(D219:J219)</f>
        <v>8429633</v>
      </c>
      <c r="D219" s="22">
        <f>+SUMIF('TOTAL RECURSOS 2023'!$P:$P,CONCATENATE("O001",$A219,1,$F$8),'TOTAL RECURSOS 2023'!$N:$N)</f>
        <v>0</v>
      </c>
      <c r="E219" s="22">
        <f>+SUMIF('TOTAL RECURSOS 2023'!$P:$P,CONCATENATE("M001",$A219,1,$F$8),'TOTAL RECURSOS 2023'!$N:$N)</f>
        <v>0</v>
      </c>
      <c r="F219" s="22">
        <f>+SUMIF('TOTAL RECURSOS 2023'!$P:$P,CONCATENATE("E006",$A219,1,$F$8),'TOTAL RECURSOS 2023'!$N:$N)</f>
        <v>0</v>
      </c>
      <c r="G219" s="22">
        <f>+SUMIF('TOTAL RECURSOS 2023'!$P:$P,CONCATENATE("K024",$A219,1,$G$8),'TOTAL RECURSOS 2023'!$N:$N)</f>
        <v>0</v>
      </c>
      <c r="H219" s="22">
        <f>+SUMIF('TOTAL RECURSOS 2023'!$P:$P,CONCATENATE("O001",$A219,4,$F$8),'TOTAL RECURSOS 2023'!$N:$N)</f>
        <v>0</v>
      </c>
      <c r="I219" s="22">
        <f>+SUMIF('TOTAL RECURSOS 2023'!$P:$P,CONCATENATE("M001",$A219,4,$F$8),'TOTAL RECURSOS 2023'!$N:$N)</f>
        <v>0</v>
      </c>
      <c r="J219" s="22">
        <f>+SUMIF('TOTAL RECURSOS 2023'!$P:$P,CONCATENATE("E006",$A219,4,$F$8),'TOTAL RECURSOS 2023'!$N:$N)</f>
        <v>8429633</v>
      </c>
    </row>
    <row r="220" spans="1:10" ht="17.100000000000001" customHeight="1" x14ac:dyDescent="0.25">
      <c r="A220" s="27" t="s">
        <v>186</v>
      </c>
      <c r="B220" s="21" t="s">
        <v>351</v>
      </c>
      <c r="C220" s="22">
        <f t="shared" ref="C220:J220" si="92">+C221</f>
        <v>520000</v>
      </c>
      <c r="D220" s="22">
        <f t="shared" si="92"/>
        <v>0</v>
      </c>
      <c r="E220" s="22">
        <f t="shared" si="92"/>
        <v>0</v>
      </c>
      <c r="F220" s="22">
        <f t="shared" si="92"/>
        <v>0</v>
      </c>
      <c r="G220" s="22">
        <f t="shared" si="92"/>
        <v>0</v>
      </c>
      <c r="H220" s="22">
        <f t="shared" si="92"/>
        <v>0</v>
      </c>
      <c r="I220" s="22">
        <f t="shared" si="92"/>
        <v>0</v>
      </c>
      <c r="J220" s="22">
        <f t="shared" si="92"/>
        <v>520000</v>
      </c>
    </row>
    <row r="221" spans="1:10" ht="17.100000000000001" customHeight="1" x14ac:dyDescent="0.25">
      <c r="A221" s="28" t="s">
        <v>60</v>
      </c>
      <c r="B221" s="21" t="s">
        <v>352</v>
      </c>
      <c r="C221" s="22">
        <f>+SUM(D221:J221)</f>
        <v>520000</v>
      </c>
      <c r="D221" s="22">
        <f>+SUMIF('TOTAL RECURSOS 2023'!$P:$P,CONCATENATE("O001",$A221,1,$F$8),'TOTAL RECURSOS 2023'!$N:$N)</f>
        <v>0</v>
      </c>
      <c r="E221" s="22">
        <f>+SUMIF('TOTAL RECURSOS 2023'!$P:$P,CONCATENATE("M001",$A221,1,$F$8),'TOTAL RECURSOS 2023'!$N:$N)</f>
        <v>0</v>
      </c>
      <c r="F221" s="22">
        <f>+SUMIF('TOTAL RECURSOS 2023'!$P:$P,CONCATENATE("E006",$A221,1,$F$8),'TOTAL RECURSOS 2023'!$N:$N)</f>
        <v>0</v>
      </c>
      <c r="G221" s="22">
        <f>+SUMIF('TOTAL RECURSOS 2023'!$P:$P,CONCATENATE("K024",$A221,1,$G$8),'TOTAL RECURSOS 2023'!$N:$N)</f>
        <v>0</v>
      </c>
      <c r="H221" s="22">
        <f>+SUMIF('TOTAL RECURSOS 2023'!$P:$P,CONCATENATE("O001",$A221,4,$F$8),'TOTAL RECURSOS 2023'!$N:$N)</f>
        <v>0</v>
      </c>
      <c r="I221" s="22">
        <f>+SUMIF('TOTAL RECURSOS 2023'!$P:$P,CONCATENATE("M001",$A221,4,$F$8),'TOTAL RECURSOS 2023'!$N:$N)</f>
        <v>0</v>
      </c>
      <c r="J221" s="22">
        <f>+SUMIF('TOTAL RECURSOS 2023'!$P:$P,CONCATENATE("E006",$A221,4,$F$8),'TOTAL RECURSOS 2023'!$N:$N)</f>
        <v>520000</v>
      </c>
    </row>
    <row r="222" spans="1:10" ht="17.100000000000001" customHeight="1" x14ac:dyDescent="0.25">
      <c r="A222" s="27" t="s">
        <v>187</v>
      </c>
      <c r="B222" s="21" t="s">
        <v>353</v>
      </c>
      <c r="C222" s="22">
        <f t="shared" ref="C222:J222" si="93">+C223</f>
        <v>11494922</v>
      </c>
      <c r="D222" s="22">
        <f t="shared" si="93"/>
        <v>0</v>
      </c>
      <c r="E222" s="22">
        <f t="shared" si="93"/>
        <v>0</v>
      </c>
      <c r="F222" s="22">
        <f t="shared" si="93"/>
        <v>3544711</v>
      </c>
      <c r="G222" s="22">
        <f t="shared" si="93"/>
        <v>0</v>
      </c>
      <c r="H222" s="22">
        <f t="shared" si="93"/>
        <v>0</v>
      </c>
      <c r="I222" s="22">
        <f t="shared" si="93"/>
        <v>0</v>
      </c>
      <c r="J222" s="22">
        <f t="shared" si="93"/>
        <v>7950211</v>
      </c>
    </row>
    <row r="223" spans="1:10" ht="17.100000000000001" customHeight="1" x14ac:dyDescent="0.25">
      <c r="A223" s="28" t="s">
        <v>43</v>
      </c>
      <c r="B223" s="21" t="s">
        <v>354</v>
      </c>
      <c r="C223" s="22">
        <f>+SUM(D223:J223)</f>
        <v>11494922</v>
      </c>
      <c r="D223" s="22">
        <f>+SUMIF('TOTAL RECURSOS 2023'!$P:$P,CONCATENATE("O001",$A223,1,$F$8),'TOTAL RECURSOS 2023'!$N:$N)</f>
        <v>0</v>
      </c>
      <c r="E223" s="22">
        <f>+SUMIF('TOTAL RECURSOS 2023'!$P:$P,CONCATENATE("M001",$A223,1,$F$8),'TOTAL RECURSOS 2023'!$N:$N)</f>
        <v>0</v>
      </c>
      <c r="F223" s="22">
        <f>+SUMIF('TOTAL RECURSOS 2023'!$P:$P,CONCATENATE("E006",$A223,1,$F$8),'TOTAL RECURSOS 2023'!$N:$N)</f>
        <v>3544711</v>
      </c>
      <c r="G223" s="22">
        <f>+SUMIF('TOTAL RECURSOS 2023'!$P:$P,CONCATENATE("K024",$A223,1,$G$8),'TOTAL RECURSOS 2023'!$N:$N)</f>
        <v>0</v>
      </c>
      <c r="H223" s="22">
        <f>+SUMIF('TOTAL RECURSOS 2023'!$P:$P,CONCATENATE("O001",$A223,4,$F$8),'TOTAL RECURSOS 2023'!$N:$N)</f>
        <v>0</v>
      </c>
      <c r="I223" s="22">
        <f>+SUMIF('TOTAL RECURSOS 2023'!$P:$P,CONCATENATE("M001",$A223,4,$F$8),'TOTAL RECURSOS 2023'!$N:$N)</f>
        <v>0</v>
      </c>
      <c r="J223" s="22">
        <f>+SUMIF('TOTAL RECURSOS 2023'!$P:$P,CONCATENATE("E006",$A223,4,$F$8),'TOTAL RECURSOS 2023'!$N:$N)</f>
        <v>7950211</v>
      </c>
    </row>
    <row r="224" spans="1:10" ht="17.100000000000001" customHeight="1" x14ac:dyDescent="0.25">
      <c r="A224" s="27" t="s">
        <v>188</v>
      </c>
      <c r="B224" s="21" t="s">
        <v>355</v>
      </c>
      <c r="C224" s="22">
        <f t="shared" ref="C224:J224" si="94">+C225</f>
        <v>3653435</v>
      </c>
      <c r="D224" s="22">
        <f t="shared" si="94"/>
        <v>0</v>
      </c>
      <c r="E224" s="22">
        <f t="shared" si="94"/>
        <v>0</v>
      </c>
      <c r="F224" s="22">
        <f t="shared" si="94"/>
        <v>2619263</v>
      </c>
      <c r="G224" s="22">
        <f t="shared" si="94"/>
        <v>0</v>
      </c>
      <c r="H224" s="22">
        <f t="shared" si="94"/>
        <v>0</v>
      </c>
      <c r="I224" s="22">
        <f t="shared" si="94"/>
        <v>20000</v>
      </c>
      <c r="J224" s="22">
        <f t="shared" si="94"/>
        <v>1014172</v>
      </c>
    </row>
    <row r="225" spans="1:10" ht="17.100000000000001" customHeight="1" x14ac:dyDescent="0.25">
      <c r="A225" s="28" t="s">
        <v>44</v>
      </c>
      <c r="B225" s="21" t="s">
        <v>356</v>
      </c>
      <c r="C225" s="22">
        <f>+SUM(D225:J225)</f>
        <v>3653435</v>
      </c>
      <c r="D225" s="22">
        <f>+SUMIF('TOTAL RECURSOS 2023'!$P:$P,CONCATENATE("O001",$A225,1,$F$8),'TOTAL RECURSOS 2023'!$N:$N)</f>
        <v>0</v>
      </c>
      <c r="E225" s="22">
        <f>+SUMIF('TOTAL RECURSOS 2023'!$P:$P,CONCATENATE("M001",$A225,1,$F$8),'TOTAL RECURSOS 2023'!$N:$N)</f>
        <v>0</v>
      </c>
      <c r="F225" s="22">
        <f>+SUMIF('TOTAL RECURSOS 2023'!$P:$P,CONCATENATE("E006",$A225,1,$F$8),'TOTAL RECURSOS 2023'!$N:$N)</f>
        <v>2619263</v>
      </c>
      <c r="G225" s="22">
        <f>+SUMIF('TOTAL RECURSOS 2023'!$P:$P,CONCATENATE("K024",$A225,1,$G$8),'TOTAL RECURSOS 2023'!$N:$N)</f>
        <v>0</v>
      </c>
      <c r="H225" s="22">
        <f>+SUMIF('TOTAL RECURSOS 2023'!$P:$P,CONCATENATE("O001",$A225,4,$F$8),'TOTAL RECURSOS 2023'!$N:$N)</f>
        <v>0</v>
      </c>
      <c r="I225" s="22">
        <f>+SUMIF('TOTAL RECURSOS 2023'!$P:$P,CONCATENATE("M001",$A225,4,$F$8),'TOTAL RECURSOS 2023'!$N:$N)</f>
        <v>20000</v>
      </c>
      <c r="J225" s="22">
        <f>+SUMIF('TOTAL RECURSOS 2023'!$P:$P,CONCATENATE("E006",$A225,4,$F$8),'TOTAL RECURSOS 2023'!$N:$N)</f>
        <v>1014172</v>
      </c>
    </row>
    <row r="226" spans="1:10" ht="17.100000000000001" customHeight="1" x14ac:dyDescent="0.25">
      <c r="A226" s="27" t="s">
        <v>189</v>
      </c>
      <c r="B226" s="21" t="s">
        <v>357</v>
      </c>
      <c r="C226" s="22">
        <f t="shared" ref="C226:J226" si="95">+C227</f>
        <v>2357084</v>
      </c>
      <c r="D226" s="22">
        <f t="shared" si="95"/>
        <v>0</v>
      </c>
      <c r="E226" s="22">
        <f t="shared" si="95"/>
        <v>0</v>
      </c>
      <c r="F226" s="22">
        <f t="shared" si="95"/>
        <v>1077084</v>
      </c>
      <c r="G226" s="22">
        <f t="shared" si="95"/>
        <v>0</v>
      </c>
      <c r="H226" s="22">
        <f t="shared" si="95"/>
        <v>0</v>
      </c>
      <c r="I226" s="22">
        <f t="shared" si="95"/>
        <v>0</v>
      </c>
      <c r="J226" s="22">
        <f t="shared" si="95"/>
        <v>1280000</v>
      </c>
    </row>
    <row r="227" spans="1:10" ht="17.100000000000001" customHeight="1" x14ac:dyDescent="0.25">
      <c r="A227" s="28" t="s">
        <v>45</v>
      </c>
      <c r="B227" s="21" t="s">
        <v>357</v>
      </c>
      <c r="C227" s="22">
        <f>+SUM(D227:J227)</f>
        <v>2357084</v>
      </c>
      <c r="D227" s="22">
        <f>+SUMIF('TOTAL RECURSOS 2023'!$P:$P,CONCATENATE("O001",$A227,1,$F$8),'TOTAL RECURSOS 2023'!$N:$N)</f>
        <v>0</v>
      </c>
      <c r="E227" s="22">
        <f>+SUMIF('TOTAL RECURSOS 2023'!$P:$P,CONCATENATE("M001",$A227,1,$F$8),'TOTAL RECURSOS 2023'!$N:$N)</f>
        <v>0</v>
      </c>
      <c r="F227" s="22">
        <f>+SUMIF('TOTAL RECURSOS 2023'!$P:$P,CONCATENATE("E006",$A227,1,$F$8),'TOTAL RECURSOS 2023'!$N:$N)</f>
        <v>1077084</v>
      </c>
      <c r="G227" s="22">
        <f>+SUMIF('TOTAL RECURSOS 2023'!$P:$P,CONCATENATE("K024",$A227,1,$G$8),'TOTAL RECURSOS 2023'!$N:$N)</f>
        <v>0</v>
      </c>
      <c r="H227" s="22">
        <f>+SUMIF('TOTAL RECURSOS 2023'!$P:$P,CONCATENATE("O001",$A227,4,$F$8),'TOTAL RECURSOS 2023'!$N:$N)</f>
        <v>0</v>
      </c>
      <c r="I227" s="22">
        <f>+SUMIF('TOTAL RECURSOS 2023'!$P:$P,CONCATENATE("M001",$A227,4,$F$8),'TOTAL RECURSOS 2023'!$N:$N)</f>
        <v>0</v>
      </c>
      <c r="J227" s="22">
        <f>+SUMIF('TOTAL RECURSOS 2023'!$P:$P,CONCATENATE("E006",$A227,4,$F$8),'TOTAL RECURSOS 2023'!$N:$N)</f>
        <v>1280000</v>
      </c>
    </row>
    <row r="228" spans="1:10" s="9" customFormat="1" ht="17.100000000000001" customHeight="1" x14ac:dyDescent="0.2">
      <c r="A228" s="26">
        <v>3700</v>
      </c>
      <c r="B228" s="19" t="s">
        <v>358</v>
      </c>
      <c r="C228" s="20">
        <f t="shared" ref="C228:J228" si="96">+C229+C233+C237+C240</f>
        <v>4335000</v>
      </c>
      <c r="D228" s="20">
        <f t="shared" si="96"/>
        <v>0</v>
      </c>
      <c r="E228" s="20">
        <f t="shared" si="96"/>
        <v>0</v>
      </c>
      <c r="F228" s="20">
        <f t="shared" si="96"/>
        <v>0</v>
      </c>
      <c r="G228" s="20">
        <f t="shared" si="96"/>
        <v>0</v>
      </c>
      <c r="H228" s="20">
        <f t="shared" si="96"/>
        <v>30000</v>
      </c>
      <c r="I228" s="20">
        <f t="shared" si="96"/>
        <v>35000</v>
      </c>
      <c r="J228" s="20">
        <f t="shared" si="96"/>
        <v>4270000</v>
      </c>
    </row>
    <row r="229" spans="1:10" ht="17.100000000000001" customHeight="1" x14ac:dyDescent="0.25">
      <c r="A229" s="27" t="s">
        <v>190</v>
      </c>
      <c r="B229" s="21" t="s">
        <v>359</v>
      </c>
      <c r="C229" s="22">
        <f t="shared" ref="C229:J229" si="97">+C230+C231+C232</f>
        <v>915000</v>
      </c>
      <c r="D229" s="22">
        <f t="shared" si="97"/>
        <v>0</v>
      </c>
      <c r="E229" s="22">
        <f t="shared" si="97"/>
        <v>0</v>
      </c>
      <c r="F229" s="22">
        <f t="shared" si="97"/>
        <v>0</v>
      </c>
      <c r="G229" s="22">
        <f t="shared" si="97"/>
        <v>0</v>
      </c>
      <c r="H229" s="22">
        <f t="shared" si="97"/>
        <v>0</v>
      </c>
      <c r="I229" s="22">
        <f t="shared" si="97"/>
        <v>0</v>
      </c>
      <c r="J229" s="22">
        <f t="shared" si="97"/>
        <v>915000</v>
      </c>
    </row>
    <row r="230" spans="1:10" ht="17.100000000000001" customHeight="1" x14ac:dyDescent="0.25">
      <c r="A230" s="28" t="s">
        <v>104</v>
      </c>
      <c r="B230" s="21" t="s">
        <v>360</v>
      </c>
      <c r="C230" s="22">
        <f>+SUM(D230:J230)</f>
        <v>220000</v>
      </c>
      <c r="D230" s="22">
        <f>+SUMIF('TOTAL RECURSOS 2023'!$P:$P,CONCATENATE("O001",$A230,1,$F$8),'TOTAL RECURSOS 2023'!$N:$N)</f>
        <v>0</v>
      </c>
      <c r="E230" s="22">
        <f>+SUMIF('TOTAL RECURSOS 2023'!$P:$P,CONCATENATE("M001",$A230,1,$F$8),'TOTAL RECURSOS 2023'!$N:$N)</f>
        <v>0</v>
      </c>
      <c r="F230" s="22">
        <f>+SUMIF('TOTAL RECURSOS 2023'!$P:$P,CONCATENATE("E006",$A230,1,$F$8),'TOTAL RECURSOS 2023'!$N:$N)</f>
        <v>0</v>
      </c>
      <c r="G230" s="22">
        <f>+SUMIF('TOTAL RECURSOS 2023'!$P:$P,CONCATENATE("K024",$A230,1,$G$8),'TOTAL RECURSOS 2023'!$N:$N)</f>
        <v>0</v>
      </c>
      <c r="H230" s="22">
        <f>+SUMIF('TOTAL RECURSOS 2023'!$P:$P,CONCATENATE("O001",$A230,4,$F$8),'TOTAL RECURSOS 2023'!$N:$N)</f>
        <v>0</v>
      </c>
      <c r="I230" s="22">
        <f>+SUMIF('TOTAL RECURSOS 2023'!$P:$P,CONCATENATE("M001",$A230,4,$F$8),'TOTAL RECURSOS 2023'!$N:$N)</f>
        <v>0</v>
      </c>
      <c r="J230" s="22">
        <f>+SUMIF('TOTAL RECURSOS 2023'!$P:$P,CONCATENATE("E006",$A230,4,$F$8),'TOTAL RECURSOS 2023'!$N:$N)</f>
        <v>220000</v>
      </c>
    </row>
    <row r="231" spans="1:10" ht="17.100000000000001" customHeight="1" x14ac:dyDescent="0.25">
      <c r="A231" s="28" t="s">
        <v>105</v>
      </c>
      <c r="B231" s="30" t="s">
        <v>396</v>
      </c>
      <c r="C231" s="22">
        <f>+SUM(D231:J231)</f>
        <v>45000</v>
      </c>
      <c r="D231" s="22">
        <f>+SUMIF('TOTAL RECURSOS 2023'!$P:$P,CONCATENATE("O001",$A231,1,$F$8),'TOTAL RECURSOS 2023'!$N:$N)</f>
        <v>0</v>
      </c>
      <c r="E231" s="22">
        <f>+SUMIF('TOTAL RECURSOS 2023'!$P:$P,CONCATENATE("M001",$A231,1,$F$8),'TOTAL RECURSOS 2023'!$N:$N)</f>
        <v>0</v>
      </c>
      <c r="F231" s="22">
        <f>+SUMIF('TOTAL RECURSOS 2023'!$P:$P,CONCATENATE("E006",$A231,1,$F$8),'TOTAL RECURSOS 2023'!$N:$N)</f>
        <v>0</v>
      </c>
      <c r="G231" s="22">
        <f>+SUMIF('TOTAL RECURSOS 2023'!$P:$P,CONCATENATE("K024",$A231,1,$G$8),'TOTAL RECURSOS 2023'!$N:$N)</f>
        <v>0</v>
      </c>
      <c r="H231" s="22">
        <f>+SUMIF('TOTAL RECURSOS 2023'!$P:$P,CONCATENATE("O001",$A231,4,$F$8),'TOTAL RECURSOS 2023'!$N:$N)</f>
        <v>0</v>
      </c>
      <c r="I231" s="22">
        <f>+SUMIF('TOTAL RECURSOS 2023'!$P:$P,CONCATENATE("M001",$A231,4,$F$8),'TOTAL RECURSOS 2023'!$N:$N)</f>
        <v>0</v>
      </c>
      <c r="J231" s="22">
        <f>+SUMIF('TOTAL RECURSOS 2023'!$P:$P,CONCATENATE("E006",$A231,4,$F$8),'TOTAL RECURSOS 2023'!$N:$N)</f>
        <v>45000</v>
      </c>
    </row>
    <row r="232" spans="1:10" ht="17.100000000000001" customHeight="1" x14ac:dyDescent="0.25">
      <c r="A232" s="28" t="s">
        <v>106</v>
      </c>
      <c r="B232" s="29" t="s">
        <v>361</v>
      </c>
      <c r="C232" s="22">
        <f>+SUM(D232:J232)</f>
        <v>650000</v>
      </c>
      <c r="D232" s="22">
        <f>+SUMIF('TOTAL RECURSOS 2023'!$P:$P,CONCATENATE("O001",$A232,1,$F$8),'TOTAL RECURSOS 2023'!$N:$N)</f>
        <v>0</v>
      </c>
      <c r="E232" s="22">
        <f>+SUMIF('TOTAL RECURSOS 2023'!$P:$P,CONCATENATE("M001",$A232,1,$F$8),'TOTAL RECURSOS 2023'!$N:$N)</f>
        <v>0</v>
      </c>
      <c r="F232" s="22">
        <f>+SUMIF('TOTAL RECURSOS 2023'!$P:$P,CONCATENATE("E006",$A232,1,$F$8),'TOTAL RECURSOS 2023'!$N:$N)</f>
        <v>0</v>
      </c>
      <c r="G232" s="22">
        <f>+SUMIF('TOTAL RECURSOS 2023'!$P:$P,CONCATENATE("K024",$A232,1,$G$8),'TOTAL RECURSOS 2023'!$N:$N)</f>
        <v>0</v>
      </c>
      <c r="H232" s="22">
        <f>+SUMIF('TOTAL RECURSOS 2023'!$P:$P,CONCATENATE("O001",$A232,4,$F$8),'TOTAL RECURSOS 2023'!$N:$N)</f>
        <v>0</v>
      </c>
      <c r="I232" s="22">
        <f>+SUMIF('TOTAL RECURSOS 2023'!$P:$P,CONCATENATE("M001",$A232,4,$F$8),'TOTAL RECURSOS 2023'!$N:$N)</f>
        <v>0</v>
      </c>
      <c r="J232" s="22">
        <f>+SUMIF('TOTAL RECURSOS 2023'!$P:$P,CONCATENATE("E006",$A232,4,$F$8),'TOTAL RECURSOS 2023'!$N:$N)</f>
        <v>650000</v>
      </c>
    </row>
    <row r="233" spans="1:10" ht="17.100000000000001" customHeight="1" x14ac:dyDescent="0.25">
      <c r="A233" s="27" t="s">
        <v>191</v>
      </c>
      <c r="B233" s="21" t="s">
        <v>362</v>
      </c>
      <c r="C233" s="22">
        <f t="shared" ref="C233:J233" si="98">+C234+C235+C236</f>
        <v>870000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10000</v>
      </c>
      <c r="I233" s="22">
        <f t="shared" si="98"/>
        <v>15000</v>
      </c>
      <c r="J233" s="22">
        <f t="shared" si="98"/>
        <v>845000</v>
      </c>
    </row>
    <row r="234" spans="1:10" ht="17.100000000000001" customHeight="1" x14ac:dyDescent="0.25">
      <c r="A234" s="28" t="s">
        <v>68</v>
      </c>
      <c r="B234" s="21" t="s">
        <v>363</v>
      </c>
      <c r="C234" s="22">
        <f>+SUM(D234:J234)</f>
        <v>245000</v>
      </c>
      <c r="D234" s="22">
        <f>+SUMIF('TOTAL RECURSOS 2023'!$P:$P,CONCATENATE("O001",$A234,1,$F$8),'TOTAL RECURSOS 2023'!$N:$N)</f>
        <v>0</v>
      </c>
      <c r="E234" s="22">
        <f>+SUMIF('TOTAL RECURSOS 2023'!$P:$P,CONCATENATE("M001",$A234,1,$F$8),'TOTAL RECURSOS 2023'!$N:$N)</f>
        <v>0</v>
      </c>
      <c r="F234" s="22">
        <f>+SUMIF('TOTAL RECURSOS 2023'!$P:$P,CONCATENATE("E006",$A234,1,$F$8),'TOTAL RECURSOS 2023'!$N:$N)</f>
        <v>0</v>
      </c>
      <c r="G234" s="22">
        <f>+SUMIF('TOTAL RECURSOS 2023'!$P:$P,CONCATENATE("K024",$A234,1,$G$8),'TOTAL RECURSOS 2023'!$N:$N)</f>
        <v>0</v>
      </c>
      <c r="H234" s="22">
        <f>+SUMIF('TOTAL RECURSOS 2023'!$P:$P,CONCATENATE("O001",$A234,4,$F$8),'TOTAL RECURSOS 2023'!$N:$N)</f>
        <v>0</v>
      </c>
      <c r="I234" s="22">
        <f>+SUMIF('TOTAL RECURSOS 2023'!$P:$P,CONCATENATE("M001",$A234,4,$F$8),'TOTAL RECURSOS 2023'!$N:$N)</f>
        <v>0</v>
      </c>
      <c r="J234" s="22">
        <f>+SUMIF('TOTAL RECURSOS 2023'!$P:$P,CONCATENATE("E006",$A234,4,$F$8),'TOTAL RECURSOS 2023'!$N:$N)</f>
        <v>245000</v>
      </c>
    </row>
    <row r="235" spans="1:10" ht="17.100000000000001" customHeight="1" x14ac:dyDescent="0.25">
      <c r="A235" s="28" t="s">
        <v>61</v>
      </c>
      <c r="B235" s="29" t="s">
        <v>364</v>
      </c>
      <c r="C235" s="22">
        <f>+SUM(D235:J235)</f>
        <v>455000</v>
      </c>
      <c r="D235" s="22">
        <f>+SUMIF('TOTAL RECURSOS 2023'!$P:$P,CONCATENATE("O001",$A235,1,$F$8),'TOTAL RECURSOS 2023'!$N:$N)</f>
        <v>0</v>
      </c>
      <c r="E235" s="22">
        <f>+SUMIF('TOTAL RECURSOS 2023'!$P:$P,CONCATENATE("M001",$A235,1,$F$8),'TOTAL RECURSOS 2023'!$N:$N)</f>
        <v>0</v>
      </c>
      <c r="F235" s="22">
        <f>+SUMIF('TOTAL RECURSOS 2023'!$P:$P,CONCATENATE("E006",$A235,1,$F$8),'TOTAL RECURSOS 2023'!$N:$N)</f>
        <v>0</v>
      </c>
      <c r="G235" s="22">
        <f>+SUMIF('TOTAL RECURSOS 2023'!$P:$P,CONCATENATE("K024",$A235,1,$G$8),'TOTAL RECURSOS 2023'!$N:$N)</f>
        <v>0</v>
      </c>
      <c r="H235" s="22">
        <f>+SUMIF('TOTAL RECURSOS 2023'!$P:$P,CONCATENATE("O001",$A235,4,$F$8),'TOTAL RECURSOS 2023'!$N:$N)</f>
        <v>10000</v>
      </c>
      <c r="I235" s="22">
        <f>+SUMIF('TOTAL RECURSOS 2023'!$P:$P,CONCATENATE("M001",$A235,4,$F$8),'TOTAL RECURSOS 2023'!$N:$N)</f>
        <v>15000</v>
      </c>
      <c r="J235" s="22">
        <f>+SUMIF('TOTAL RECURSOS 2023'!$P:$P,CONCATENATE("E006",$A235,4,$F$8),'TOTAL RECURSOS 2023'!$N:$N)</f>
        <v>430000</v>
      </c>
    </row>
    <row r="236" spans="1:10" ht="17.100000000000001" customHeight="1" x14ac:dyDescent="0.25">
      <c r="A236" s="28" t="s">
        <v>107</v>
      </c>
      <c r="B236" s="29" t="s">
        <v>365</v>
      </c>
      <c r="C236" s="22">
        <f>+SUM(D236:J236)</f>
        <v>170000</v>
      </c>
      <c r="D236" s="22">
        <f>+SUMIF('TOTAL RECURSOS 2023'!$P:$P,CONCATENATE("O001",$A236,1,$F$8),'TOTAL RECURSOS 2023'!$N:$N)</f>
        <v>0</v>
      </c>
      <c r="E236" s="22">
        <f>+SUMIF('TOTAL RECURSOS 2023'!$P:$P,CONCATENATE("M001",$A236,1,$F$8),'TOTAL RECURSOS 2023'!$N:$N)</f>
        <v>0</v>
      </c>
      <c r="F236" s="22">
        <f>+SUMIF('TOTAL RECURSOS 2023'!$P:$P,CONCATENATE("E006",$A236,1,$F$8),'TOTAL RECURSOS 2023'!$N:$N)</f>
        <v>0</v>
      </c>
      <c r="G236" s="22">
        <f>+SUMIF('TOTAL RECURSOS 2023'!$P:$P,CONCATENATE("K024",$A236,1,$G$8),'TOTAL RECURSOS 2023'!$N:$N)</f>
        <v>0</v>
      </c>
      <c r="H236" s="22">
        <f>+SUMIF('TOTAL RECURSOS 2023'!$P:$P,CONCATENATE("O001",$A236,4,$F$8),'TOTAL RECURSOS 2023'!$N:$N)</f>
        <v>0</v>
      </c>
      <c r="I236" s="22">
        <f>+SUMIF('TOTAL RECURSOS 2023'!$P:$P,CONCATENATE("M001",$A236,4,$F$8),'TOTAL RECURSOS 2023'!$N:$N)</f>
        <v>0</v>
      </c>
      <c r="J236" s="22">
        <f>+SUMIF('TOTAL RECURSOS 2023'!$P:$P,CONCATENATE("E006",$A236,4,$F$8),'TOTAL RECURSOS 2023'!$N:$N)</f>
        <v>170000</v>
      </c>
    </row>
    <row r="237" spans="1:10" ht="17.100000000000001" customHeight="1" x14ac:dyDescent="0.25">
      <c r="A237" s="27" t="s">
        <v>192</v>
      </c>
      <c r="B237" s="21" t="s">
        <v>366</v>
      </c>
      <c r="C237" s="22">
        <f t="shared" ref="C237:J237" si="99">+C238+C239</f>
        <v>1500000</v>
      </c>
      <c r="D237" s="22">
        <f t="shared" si="99"/>
        <v>0</v>
      </c>
      <c r="E237" s="22">
        <f t="shared" si="99"/>
        <v>0</v>
      </c>
      <c r="F237" s="22">
        <f t="shared" si="99"/>
        <v>0</v>
      </c>
      <c r="G237" s="22">
        <f t="shared" si="99"/>
        <v>0</v>
      </c>
      <c r="H237" s="22">
        <f t="shared" si="99"/>
        <v>20000</v>
      </c>
      <c r="I237" s="22">
        <f t="shared" si="99"/>
        <v>20000</v>
      </c>
      <c r="J237" s="22">
        <f t="shared" si="99"/>
        <v>1460000</v>
      </c>
    </row>
    <row r="238" spans="1:10" ht="17.100000000000001" customHeight="1" x14ac:dyDescent="0.25">
      <c r="A238" s="28" t="s">
        <v>69</v>
      </c>
      <c r="B238" s="21" t="s">
        <v>367</v>
      </c>
      <c r="C238" s="22">
        <f>+SUM(D238:J238)</f>
        <v>1000000</v>
      </c>
      <c r="D238" s="22">
        <f>+SUMIF('TOTAL RECURSOS 2023'!$P:$P,CONCATENATE("O001",$A238,1,$F$8),'TOTAL RECURSOS 2023'!$N:$N)</f>
        <v>0</v>
      </c>
      <c r="E238" s="22">
        <f>+SUMIF('TOTAL RECURSOS 2023'!$P:$P,CONCATENATE("M001",$A238,1,$F$8),'TOTAL RECURSOS 2023'!$N:$N)</f>
        <v>0</v>
      </c>
      <c r="F238" s="22">
        <f>+SUMIF('TOTAL RECURSOS 2023'!$P:$P,CONCATENATE("E006",$A238,1,$F$8),'TOTAL RECURSOS 2023'!$N:$N)</f>
        <v>0</v>
      </c>
      <c r="G238" s="22">
        <f>+SUMIF('TOTAL RECURSOS 2023'!$P:$P,CONCATENATE("K024",$A238,1,$G$8),'TOTAL RECURSOS 2023'!$N:$N)</f>
        <v>0</v>
      </c>
      <c r="H238" s="22">
        <f>+SUMIF('TOTAL RECURSOS 2023'!$P:$P,CONCATENATE("O001",$A238,4,$F$8),'TOTAL RECURSOS 2023'!$N:$N)</f>
        <v>0</v>
      </c>
      <c r="I238" s="22">
        <f>+SUMIF('TOTAL RECURSOS 2023'!$P:$P,CONCATENATE("M001",$A238,4,$F$8),'TOTAL RECURSOS 2023'!$N:$N)</f>
        <v>0</v>
      </c>
      <c r="J238" s="22">
        <f>+SUMIF('TOTAL RECURSOS 2023'!$P:$P,CONCATENATE("E006",$A238,4,$F$8),'TOTAL RECURSOS 2023'!$N:$N)</f>
        <v>1000000</v>
      </c>
    </row>
    <row r="239" spans="1:10" ht="17.100000000000001" customHeight="1" x14ac:dyDescent="0.25">
      <c r="A239" s="28" t="s">
        <v>62</v>
      </c>
      <c r="B239" s="21" t="s">
        <v>368</v>
      </c>
      <c r="C239" s="22">
        <f>+SUM(D239:J239)</f>
        <v>500000</v>
      </c>
      <c r="D239" s="22">
        <f>+SUMIF('TOTAL RECURSOS 2023'!$P:$P,CONCATENATE("O001",$A239,1,$F$8),'TOTAL RECURSOS 2023'!$N:$N)</f>
        <v>0</v>
      </c>
      <c r="E239" s="22">
        <f>+SUMIF('TOTAL RECURSOS 2023'!$P:$P,CONCATENATE("M001",$A239,1,$F$8),'TOTAL RECURSOS 2023'!$N:$N)</f>
        <v>0</v>
      </c>
      <c r="F239" s="22">
        <f>+SUMIF('TOTAL RECURSOS 2023'!$P:$P,CONCATENATE("E006",$A239,1,$F$8),'TOTAL RECURSOS 2023'!$N:$N)</f>
        <v>0</v>
      </c>
      <c r="G239" s="22">
        <f>+SUMIF('TOTAL RECURSOS 2023'!$P:$P,CONCATENATE("K024",$A239,1,$G$8),'TOTAL RECURSOS 2023'!$N:$N)</f>
        <v>0</v>
      </c>
      <c r="H239" s="22">
        <f>+SUMIF('TOTAL RECURSOS 2023'!$P:$P,CONCATENATE("O001",$A239,4,$F$8),'TOTAL RECURSOS 2023'!$N:$N)</f>
        <v>20000</v>
      </c>
      <c r="I239" s="22">
        <f>+SUMIF('TOTAL RECURSOS 2023'!$P:$P,CONCATENATE("M001",$A239,4,$F$8),'TOTAL RECURSOS 2023'!$N:$N)</f>
        <v>20000</v>
      </c>
      <c r="J239" s="22">
        <f>+SUMIF('TOTAL RECURSOS 2023'!$P:$P,CONCATENATE("E006",$A239,4,$F$8),'TOTAL RECURSOS 2023'!$N:$N)</f>
        <v>460000</v>
      </c>
    </row>
    <row r="240" spans="1:10" ht="17.100000000000001" customHeight="1" x14ac:dyDescent="0.25">
      <c r="A240" s="27" t="s">
        <v>193</v>
      </c>
      <c r="B240" s="21" t="s">
        <v>369</v>
      </c>
      <c r="C240" s="22">
        <f t="shared" ref="C240:J240" si="100">+C241</f>
        <v>1050000</v>
      </c>
      <c r="D240" s="22">
        <f t="shared" si="100"/>
        <v>0</v>
      </c>
      <c r="E240" s="22">
        <f t="shared" si="100"/>
        <v>0</v>
      </c>
      <c r="F240" s="22">
        <f t="shared" si="100"/>
        <v>0</v>
      </c>
      <c r="G240" s="22">
        <f t="shared" si="100"/>
        <v>0</v>
      </c>
      <c r="H240" s="22">
        <f t="shared" si="100"/>
        <v>0</v>
      </c>
      <c r="I240" s="22">
        <f t="shared" si="100"/>
        <v>0</v>
      </c>
      <c r="J240" s="22">
        <f t="shared" si="100"/>
        <v>1050000</v>
      </c>
    </row>
    <row r="241" spans="1:10" ht="17.100000000000001" customHeight="1" x14ac:dyDescent="0.25">
      <c r="A241" s="28" t="s">
        <v>108</v>
      </c>
      <c r="B241" s="29" t="s">
        <v>370</v>
      </c>
      <c r="C241" s="22">
        <f>+SUM(D241:J241)</f>
        <v>1050000</v>
      </c>
      <c r="D241" s="22">
        <f>+SUMIF('TOTAL RECURSOS 2023'!$P:$P,CONCATENATE("O001",$A241,1,$F$8),'TOTAL RECURSOS 2023'!$N:$N)</f>
        <v>0</v>
      </c>
      <c r="E241" s="22">
        <f>+SUMIF('TOTAL RECURSOS 2023'!$P:$P,CONCATENATE("M001",$A241,1,$F$8),'TOTAL RECURSOS 2023'!$N:$N)</f>
        <v>0</v>
      </c>
      <c r="F241" s="22">
        <f>+SUMIF('TOTAL RECURSOS 2023'!$P:$P,CONCATENATE("E006",$A241,1,$F$8),'TOTAL RECURSOS 2023'!$N:$N)</f>
        <v>0</v>
      </c>
      <c r="G241" s="22">
        <f>+SUMIF('TOTAL RECURSOS 2023'!$P:$P,CONCATENATE("K024",$A241,1,$G$8),'TOTAL RECURSOS 2023'!$N:$N)</f>
        <v>0</v>
      </c>
      <c r="H241" s="22">
        <f>+SUMIF('TOTAL RECURSOS 2023'!$P:$P,CONCATENATE("O001",$A241,4,$F$8),'TOTAL RECURSOS 2023'!$N:$N)</f>
        <v>0</v>
      </c>
      <c r="I241" s="22">
        <f>+SUMIF('TOTAL RECURSOS 2023'!$P:$P,CONCATENATE("M001",$A241,4,$F$8),'TOTAL RECURSOS 2023'!$N:$N)</f>
        <v>0</v>
      </c>
      <c r="J241" s="22">
        <f>+SUMIF('TOTAL RECURSOS 2023'!$P:$P,CONCATENATE("E006",$A241,4,$F$8),'TOTAL RECURSOS 2023'!$N:$N)</f>
        <v>1050000</v>
      </c>
    </row>
    <row r="242" spans="1:10" s="9" customFormat="1" ht="17.100000000000001" customHeight="1" x14ac:dyDescent="0.2">
      <c r="A242" s="26">
        <v>3800</v>
      </c>
      <c r="B242" s="19" t="s">
        <v>371</v>
      </c>
      <c r="C242" s="20">
        <f>+C243+C245+C247+C249</f>
        <v>70000</v>
      </c>
      <c r="D242" s="20">
        <f t="shared" ref="D242:J242" si="101">+D243+D245+D247+D249</f>
        <v>0</v>
      </c>
      <c r="E242" s="20">
        <f t="shared" si="101"/>
        <v>0</v>
      </c>
      <c r="F242" s="20">
        <f t="shared" si="101"/>
        <v>0</v>
      </c>
      <c r="G242" s="20">
        <f t="shared" si="101"/>
        <v>0</v>
      </c>
      <c r="H242" s="20">
        <f t="shared" si="101"/>
        <v>0</v>
      </c>
      <c r="I242" s="20">
        <f t="shared" si="101"/>
        <v>40000</v>
      </c>
      <c r="J242" s="20">
        <f t="shared" si="101"/>
        <v>30000</v>
      </c>
    </row>
    <row r="243" spans="1:10" ht="17.100000000000001" customHeight="1" x14ac:dyDescent="0.25">
      <c r="A243" s="27" t="s">
        <v>194</v>
      </c>
      <c r="B243" s="21" t="s">
        <v>372</v>
      </c>
      <c r="C243" s="22">
        <f t="shared" ref="C243:J243" si="102">+C244</f>
        <v>40000</v>
      </c>
      <c r="D243" s="22">
        <f t="shared" si="102"/>
        <v>0</v>
      </c>
      <c r="E243" s="22">
        <f t="shared" si="102"/>
        <v>0</v>
      </c>
      <c r="F243" s="22">
        <f t="shared" si="102"/>
        <v>0</v>
      </c>
      <c r="G243" s="22">
        <f t="shared" si="102"/>
        <v>0</v>
      </c>
      <c r="H243" s="22">
        <f t="shared" si="102"/>
        <v>0</v>
      </c>
      <c r="I243" s="22">
        <f t="shared" si="102"/>
        <v>40000</v>
      </c>
      <c r="J243" s="22">
        <f t="shared" si="102"/>
        <v>0</v>
      </c>
    </row>
    <row r="244" spans="1:10" ht="17.100000000000001" customHeight="1" x14ac:dyDescent="0.25">
      <c r="A244" s="28" t="s">
        <v>70</v>
      </c>
      <c r="B244" s="21" t="s">
        <v>373</v>
      </c>
      <c r="C244" s="22">
        <f>+SUM(D244:J244)</f>
        <v>40000</v>
      </c>
      <c r="D244" s="22">
        <f>+SUMIF('TOTAL RECURSOS 2023'!$P:$P,CONCATENATE("O001",$A244,1,$F$8),'TOTAL RECURSOS 2023'!$N:$N)</f>
        <v>0</v>
      </c>
      <c r="E244" s="22">
        <f>+SUMIF('TOTAL RECURSOS 2023'!$P:$P,CONCATENATE("M001",$A244,1,$F$8),'TOTAL RECURSOS 2023'!$N:$N)</f>
        <v>0</v>
      </c>
      <c r="F244" s="22">
        <f>+SUMIF('TOTAL RECURSOS 2023'!$P:$P,CONCATENATE("E006",$A244,1,$F$8),'TOTAL RECURSOS 2023'!$N:$N)</f>
        <v>0</v>
      </c>
      <c r="G244" s="22">
        <f>+SUMIF('TOTAL RECURSOS 2023'!$P:$P,CONCATENATE("K024",$A244,1,$G$8),'TOTAL RECURSOS 2023'!$N:$N)</f>
        <v>0</v>
      </c>
      <c r="H244" s="22">
        <f>+SUMIF('TOTAL RECURSOS 2023'!$P:$P,CONCATENATE("O001",$A244,4,$F$8),'TOTAL RECURSOS 2023'!$N:$N)</f>
        <v>0</v>
      </c>
      <c r="I244" s="22">
        <f>+SUMIF('TOTAL RECURSOS 2023'!$P:$P,CONCATENATE("M001",$A244,4,$F$8),'TOTAL RECURSOS 2023'!$N:$N)</f>
        <v>40000</v>
      </c>
      <c r="J244" s="22">
        <f>+SUMIF('TOTAL RECURSOS 2023'!$P:$P,CONCATENATE("E006",$A244,4,$F$8),'TOTAL RECURSOS 2023'!$N:$N)</f>
        <v>0</v>
      </c>
    </row>
    <row r="245" spans="1:10" ht="17.100000000000001" customHeight="1" x14ac:dyDescent="0.25">
      <c r="A245" s="27" t="s">
        <v>195</v>
      </c>
      <c r="B245" s="21" t="s">
        <v>374</v>
      </c>
      <c r="C245" s="22">
        <f t="shared" ref="C245:J245" si="103">+C246</f>
        <v>30000</v>
      </c>
      <c r="D245" s="22">
        <f t="shared" si="103"/>
        <v>0</v>
      </c>
      <c r="E245" s="22">
        <f t="shared" si="103"/>
        <v>0</v>
      </c>
      <c r="F245" s="22">
        <f t="shared" si="103"/>
        <v>0</v>
      </c>
      <c r="G245" s="22">
        <f t="shared" si="103"/>
        <v>0</v>
      </c>
      <c r="H245" s="22">
        <f t="shared" si="103"/>
        <v>0</v>
      </c>
      <c r="I245" s="22">
        <f t="shared" si="103"/>
        <v>0</v>
      </c>
      <c r="J245" s="22">
        <f t="shared" si="103"/>
        <v>30000</v>
      </c>
    </row>
    <row r="246" spans="1:10" ht="17.100000000000001" customHeight="1" x14ac:dyDescent="0.25">
      <c r="A246" s="28" t="s">
        <v>109</v>
      </c>
      <c r="B246" s="21" t="s">
        <v>374</v>
      </c>
      <c r="C246" s="22">
        <f>+SUM(D246:J246)</f>
        <v>30000</v>
      </c>
      <c r="D246" s="22">
        <f>+SUMIF('TOTAL RECURSOS 2023'!$P:$P,CONCATENATE("O001",$A246,1,$F$8),'TOTAL RECURSOS 2023'!$N:$N)</f>
        <v>0</v>
      </c>
      <c r="E246" s="22">
        <f>+SUMIF('TOTAL RECURSOS 2023'!$P:$P,CONCATENATE("M001",$A246,1,$F$8),'TOTAL RECURSOS 2023'!$N:$N)</f>
        <v>0</v>
      </c>
      <c r="F246" s="22">
        <f>+SUMIF('TOTAL RECURSOS 2023'!$P:$P,CONCATENATE("E006",$A246,1,$F$8),'TOTAL RECURSOS 2023'!$N:$N)</f>
        <v>0</v>
      </c>
      <c r="G246" s="22">
        <f>+SUMIF('TOTAL RECURSOS 2023'!$P:$P,CONCATENATE("K024",$A246,1,$G$8),'TOTAL RECURSOS 2023'!$N:$N)</f>
        <v>0</v>
      </c>
      <c r="H246" s="22">
        <f>+SUMIF('TOTAL RECURSOS 2023'!$P:$P,CONCATENATE("O001",$A246,4,$F$8),'TOTAL RECURSOS 2023'!$N:$N)</f>
        <v>0</v>
      </c>
      <c r="I246" s="22">
        <f>+SUMIF('TOTAL RECURSOS 2023'!$P:$P,CONCATENATE("M001",$A246,4,$F$8),'TOTAL RECURSOS 2023'!$N:$N)</f>
        <v>0</v>
      </c>
      <c r="J246" s="22">
        <f>+SUMIF('TOTAL RECURSOS 2023'!$P:$P,CONCATENATE("E006",$A246,4,$F$8),'TOTAL RECURSOS 2023'!$N:$N)</f>
        <v>30000</v>
      </c>
    </row>
    <row r="247" spans="1:10" ht="17.100000000000001" customHeight="1" x14ac:dyDescent="0.25">
      <c r="A247" s="27">
        <v>384</v>
      </c>
      <c r="B247" s="21" t="s">
        <v>487</v>
      </c>
      <c r="C247" s="22">
        <f t="shared" ref="C247:J249" si="104">+C248</f>
        <v>0</v>
      </c>
      <c r="D247" s="22">
        <f t="shared" si="104"/>
        <v>0</v>
      </c>
      <c r="E247" s="22">
        <f t="shared" si="104"/>
        <v>0</v>
      </c>
      <c r="F247" s="22">
        <f t="shared" si="104"/>
        <v>0</v>
      </c>
      <c r="G247" s="22">
        <f t="shared" si="104"/>
        <v>0</v>
      </c>
      <c r="H247" s="22">
        <f t="shared" si="104"/>
        <v>0</v>
      </c>
      <c r="I247" s="22">
        <f t="shared" si="104"/>
        <v>0</v>
      </c>
      <c r="J247" s="22">
        <f t="shared" si="104"/>
        <v>0</v>
      </c>
    </row>
    <row r="248" spans="1:10" ht="17.100000000000001" customHeight="1" x14ac:dyDescent="0.25">
      <c r="A248" s="28">
        <v>38401</v>
      </c>
      <c r="B248" s="21" t="s">
        <v>487</v>
      </c>
      <c r="C248" s="22">
        <f>+SUM(D248:J248)</f>
        <v>0</v>
      </c>
      <c r="D248" s="22">
        <f>+SUMIF('TOTAL RECURSOS 2023'!$P:$P,CONCATENATE("O001",$A248,1,$F$8),'TOTAL RECURSOS 2023'!$N:$N)</f>
        <v>0</v>
      </c>
      <c r="E248" s="22">
        <f>+SUMIF('TOTAL RECURSOS 2023'!$P:$P,CONCATENATE("M001",$A248,1,$F$8),'TOTAL RECURSOS 2023'!$N:$N)</f>
        <v>0</v>
      </c>
      <c r="F248" s="22">
        <f>+SUMIF('TOTAL RECURSOS 2023'!$P:$P,CONCATENATE("E006",$A248,1,$F$8),'TOTAL RECURSOS 2023'!$N:$N)</f>
        <v>0</v>
      </c>
      <c r="G248" s="22">
        <f>+SUMIF('TOTAL RECURSOS 2023'!$P:$P,CONCATENATE("K024",$A248,1,$G$8),'TOTAL RECURSOS 2023'!$N:$N)</f>
        <v>0</v>
      </c>
      <c r="H248" s="22">
        <f>+SUMIF('TOTAL RECURSOS 2023'!$P:$P,CONCATENATE("O001",$A248,4,$F$8),'TOTAL RECURSOS 2023'!$N:$N)</f>
        <v>0</v>
      </c>
      <c r="I248" s="22">
        <f>+SUMIF('TOTAL RECURSOS 2023'!$P:$P,CONCATENATE("M001",$A248,4,$F$8),'TOTAL RECURSOS 2023'!$N:$N)</f>
        <v>0</v>
      </c>
      <c r="J248" s="22">
        <f>+SUMIF('TOTAL RECURSOS 2023'!$P:$P,CONCATENATE("E006",$A248,4,$F$8),'TOTAL RECURSOS 2023'!$N:$N)</f>
        <v>0</v>
      </c>
    </row>
    <row r="249" spans="1:10" ht="17.100000000000001" customHeight="1" x14ac:dyDescent="0.25">
      <c r="A249" s="27" t="s">
        <v>196</v>
      </c>
      <c r="B249" s="21" t="s">
        <v>375</v>
      </c>
      <c r="C249" s="22">
        <f t="shared" si="104"/>
        <v>0</v>
      </c>
      <c r="D249" s="22">
        <f t="shared" si="104"/>
        <v>0</v>
      </c>
      <c r="E249" s="22">
        <f t="shared" si="104"/>
        <v>0</v>
      </c>
      <c r="F249" s="22">
        <f t="shared" si="104"/>
        <v>0</v>
      </c>
      <c r="G249" s="22">
        <f t="shared" si="104"/>
        <v>0</v>
      </c>
      <c r="H249" s="22">
        <f t="shared" si="104"/>
        <v>0</v>
      </c>
      <c r="I249" s="22">
        <f t="shared" si="104"/>
        <v>0</v>
      </c>
      <c r="J249" s="22">
        <f t="shared" si="104"/>
        <v>0</v>
      </c>
    </row>
    <row r="250" spans="1:10" ht="17.100000000000001" customHeight="1" x14ac:dyDescent="0.25">
      <c r="A250" s="28" t="s">
        <v>110</v>
      </c>
      <c r="B250" s="21" t="s">
        <v>376</v>
      </c>
      <c r="C250" s="22">
        <f>+SUM(D250:J250)</f>
        <v>0</v>
      </c>
      <c r="D250" s="22">
        <f>+SUMIF('TOTAL RECURSOS 2023'!$P:$P,CONCATENATE("O001",$A250,1,$F$8),'TOTAL RECURSOS 2023'!$N:$N)</f>
        <v>0</v>
      </c>
      <c r="E250" s="22">
        <f>+SUMIF('TOTAL RECURSOS 2023'!$P:$P,CONCATENATE("M001",$A250,1,$F$8),'TOTAL RECURSOS 2023'!$N:$N)</f>
        <v>0</v>
      </c>
      <c r="F250" s="22">
        <f>+SUMIF('TOTAL RECURSOS 2023'!$P:$P,CONCATENATE("E006",$A250,1,$F$8),'TOTAL RECURSOS 2023'!$N:$N)</f>
        <v>0</v>
      </c>
      <c r="G250" s="22">
        <f>+SUMIF('TOTAL RECURSOS 2023'!$P:$P,CONCATENATE("K024",$A250,1,$G$8),'TOTAL RECURSOS 2023'!$N:$N)</f>
        <v>0</v>
      </c>
      <c r="H250" s="22">
        <f>+SUMIF('TOTAL RECURSOS 2023'!$P:$P,CONCATENATE("O001",$A250,4,$F$8),'TOTAL RECURSOS 2023'!$N:$N)</f>
        <v>0</v>
      </c>
      <c r="I250" s="22">
        <f>+SUMIF('TOTAL RECURSOS 2023'!$P:$P,CONCATENATE("M001",$A250,4,$F$8),'TOTAL RECURSOS 2023'!$N:$N)</f>
        <v>0</v>
      </c>
      <c r="J250" s="22">
        <f>+SUMIF('TOTAL RECURSOS 2023'!$P:$P,CONCATENATE("E006",$A250,4,$F$8),'TOTAL RECURSOS 2023'!$N:$N)</f>
        <v>0</v>
      </c>
    </row>
    <row r="251" spans="1:10" s="9" customFormat="1" ht="17.100000000000001" customHeight="1" x14ac:dyDescent="0.2">
      <c r="A251" s="26">
        <v>3900</v>
      </c>
      <c r="B251" s="19" t="s">
        <v>377</v>
      </c>
      <c r="C251" s="20">
        <f>+C252+C254+C257+C259+C261</f>
        <v>7095353</v>
      </c>
      <c r="D251" s="20">
        <f t="shared" ref="D251:J251" si="105">+D252+D254+D257+D259+D261</f>
        <v>81179</v>
      </c>
      <c r="E251" s="20">
        <f t="shared" si="105"/>
        <v>234248</v>
      </c>
      <c r="F251" s="20">
        <f t="shared" si="105"/>
        <v>2473246</v>
      </c>
      <c r="G251" s="20">
        <f t="shared" si="105"/>
        <v>0</v>
      </c>
      <c r="H251" s="20">
        <f t="shared" si="105"/>
        <v>27597</v>
      </c>
      <c r="I251" s="20">
        <f t="shared" si="105"/>
        <v>131252</v>
      </c>
      <c r="J251" s="20">
        <f t="shared" si="105"/>
        <v>4147831</v>
      </c>
    </row>
    <row r="252" spans="1:10" ht="17.100000000000001" customHeight="1" x14ac:dyDescent="0.25">
      <c r="A252" s="27">
        <v>391</v>
      </c>
      <c r="B252" s="21" t="s">
        <v>489</v>
      </c>
      <c r="C252" s="22">
        <f>+C253</f>
        <v>0</v>
      </c>
      <c r="D252" s="22">
        <f t="shared" ref="D252:J252" si="106">+D253</f>
        <v>0</v>
      </c>
      <c r="E252" s="22">
        <f t="shared" si="106"/>
        <v>0</v>
      </c>
      <c r="F252" s="22">
        <f t="shared" si="106"/>
        <v>0</v>
      </c>
      <c r="G252" s="22">
        <f t="shared" si="106"/>
        <v>0</v>
      </c>
      <c r="H252" s="22">
        <f t="shared" si="106"/>
        <v>0</v>
      </c>
      <c r="I252" s="22">
        <f t="shared" si="106"/>
        <v>0</v>
      </c>
      <c r="J252" s="22">
        <f t="shared" si="106"/>
        <v>0</v>
      </c>
    </row>
    <row r="253" spans="1:10" ht="17.100000000000001" customHeight="1" x14ac:dyDescent="0.25">
      <c r="A253" s="28">
        <v>39101</v>
      </c>
      <c r="B253" s="21" t="s">
        <v>490</v>
      </c>
      <c r="C253" s="22">
        <f>+SUM(D253:J253)</f>
        <v>0</v>
      </c>
      <c r="D253" s="22">
        <f>+SUMIF('TOTAL RECURSOS 2023'!$P:$P,CONCATENATE("O001",$A253,1,$F$8),'TOTAL RECURSOS 2023'!$N:$N)</f>
        <v>0</v>
      </c>
      <c r="E253" s="22">
        <f>+SUMIF('TOTAL RECURSOS 2023'!$P:$P,CONCATENATE("M001",$A253,1,$F$8),'TOTAL RECURSOS 2023'!$N:$N)</f>
        <v>0</v>
      </c>
      <c r="F253" s="22">
        <f>+SUMIF('TOTAL RECURSOS 2023'!$P:$P,CONCATENATE("E006",$A253,1,$F$8),'TOTAL RECURSOS 2023'!$N:$N)</f>
        <v>0</v>
      </c>
      <c r="G253" s="22">
        <f>+SUMIF('TOTAL RECURSOS 2023'!$P:$P,CONCATENATE("K024",$A253,1,$G$8),'TOTAL RECURSOS 2023'!$N:$N)</f>
        <v>0</v>
      </c>
      <c r="H253" s="22">
        <f>+SUMIF('TOTAL RECURSOS 2023'!$P:$P,CONCATENATE("O001",$A253,4,$F$8),'TOTAL RECURSOS 2023'!$N:$N)</f>
        <v>0</v>
      </c>
      <c r="I253" s="22">
        <f>+SUMIF('TOTAL RECURSOS 2023'!$P:$P,CONCATENATE("M001",$A253,4,$F$8),'TOTAL RECURSOS 2023'!$N:$N)</f>
        <v>0</v>
      </c>
      <c r="J253" s="22">
        <f>+SUMIF('TOTAL RECURSOS 2023'!$P:$P,CONCATENATE("E006",$A253,4,$F$8),'TOTAL RECURSOS 2023'!$N:$N)</f>
        <v>0</v>
      </c>
    </row>
    <row r="254" spans="1:10" ht="17.100000000000001" customHeight="1" x14ac:dyDescent="0.25">
      <c r="A254" s="27" t="s">
        <v>197</v>
      </c>
      <c r="B254" s="21" t="s">
        <v>378</v>
      </c>
      <c r="C254" s="22">
        <f t="shared" ref="C254:J254" si="107">+C255+C256</f>
        <v>280000</v>
      </c>
      <c r="D254" s="22">
        <f t="shared" si="107"/>
        <v>0</v>
      </c>
      <c r="E254" s="22">
        <f t="shared" si="107"/>
        <v>0</v>
      </c>
      <c r="F254" s="22">
        <f t="shared" si="107"/>
        <v>0</v>
      </c>
      <c r="G254" s="22">
        <f t="shared" si="107"/>
        <v>0</v>
      </c>
      <c r="H254" s="22">
        <f t="shared" si="107"/>
        <v>0</v>
      </c>
      <c r="I254" s="22">
        <f t="shared" si="107"/>
        <v>0</v>
      </c>
      <c r="J254" s="22">
        <f t="shared" si="107"/>
        <v>280000</v>
      </c>
    </row>
    <row r="255" spans="1:10" ht="17.100000000000001" customHeight="1" x14ac:dyDescent="0.25">
      <c r="A255" s="28" t="s">
        <v>111</v>
      </c>
      <c r="B255" s="21" t="s">
        <v>379</v>
      </c>
      <c r="C255" s="22">
        <f>+SUM(D255:J255)</f>
        <v>140000</v>
      </c>
      <c r="D255" s="22">
        <f>+SUMIF('TOTAL RECURSOS 2023'!$P:$P,CONCATENATE("O001",$A255,1,$F$8),'TOTAL RECURSOS 2023'!$N:$N)</f>
        <v>0</v>
      </c>
      <c r="E255" s="22">
        <f>+SUMIF('TOTAL RECURSOS 2023'!$P:$P,CONCATENATE("M001",$A255,1,$F$8),'TOTAL RECURSOS 2023'!$N:$N)</f>
        <v>0</v>
      </c>
      <c r="F255" s="22">
        <f>+SUMIF('TOTAL RECURSOS 2023'!$P:$P,CONCATENATE("E006",$A255,1,$F$8),'TOTAL RECURSOS 2023'!$N:$N)</f>
        <v>0</v>
      </c>
      <c r="G255" s="22">
        <f>+SUMIF('TOTAL RECURSOS 2023'!$P:$P,CONCATENATE("K024",$A255,1,$G$8),'TOTAL RECURSOS 2023'!$N:$N)</f>
        <v>0</v>
      </c>
      <c r="H255" s="22">
        <f>+SUMIF('TOTAL RECURSOS 2023'!$P:$P,CONCATENATE("O001",$A255,4,$F$8),'TOTAL RECURSOS 2023'!$N:$N)</f>
        <v>0</v>
      </c>
      <c r="I255" s="22">
        <f>+SUMIF('TOTAL RECURSOS 2023'!$P:$P,CONCATENATE("M001",$A255,4,$F$8),'TOTAL RECURSOS 2023'!$N:$N)</f>
        <v>0</v>
      </c>
      <c r="J255" s="22">
        <f>+SUMIF('TOTAL RECURSOS 2023'!$P:$P,CONCATENATE("E006",$A255,4,$F$8),'TOTAL RECURSOS 2023'!$N:$N)</f>
        <v>140000</v>
      </c>
    </row>
    <row r="256" spans="1:10" ht="17.100000000000001" customHeight="1" x14ac:dyDescent="0.25">
      <c r="A256" s="28" t="s">
        <v>71</v>
      </c>
      <c r="B256" s="21" t="s">
        <v>380</v>
      </c>
      <c r="C256" s="22">
        <f>+SUM(D256:J256)</f>
        <v>140000</v>
      </c>
      <c r="D256" s="22">
        <f>+SUMIF('TOTAL RECURSOS 2023'!$P:$P,CONCATENATE("O001",$A256,1,$F$8),'TOTAL RECURSOS 2023'!$N:$N)</f>
        <v>0</v>
      </c>
      <c r="E256" s="22">
        <f>+SUMIF('TOTAL RECURSOS 2023'!$P:$P,CONCATENATE("M001",$A256,1,$F$8),'TOTAL RECURSOS 2023'!$N:$N)</f>
        <v>0</v>
      </c>
      <c r="F256" s="22">
        <f>+SUMIF('TOTAL RECURSOS 2023'!$P:$P,CONCATENATE("E006",$A256,1,$F$8),'TOTAL RECURSOS 2023'!$N:$N)</f>
        <v>0</v>
      </c>
      <c r="G256" s="22">
        <f>+SUMIF('TOTAL RECURSOS 2023'!$P:$P,CONCATENATE("K024",$A256,1,$G$8),'TOTAL RECURSOS 2023'!$N:$N)</f>
        <v>0</v>
      </c>
      <c r="H256" s="22">
        <f>+SUMIF('TOTAL RECURSOS 2023'!$P:$P,CONCATENATE("O001",$A256,4,$F$8),'TOTAL RECURSOS 2023'!$N:$N)</f>
        <v>0</v>
      </c>
      <c r="I256" s="22">
        <f>+SUMIF('TOTAL RECURSOS 2023'!$P:$P,CONCATENATE("M001",$A256,4,$F$8),'TOTAL RECURSOS 2023'!$N:$N)</f>
        <v>0</v>
      </c>
      <c r="J256" s="22">
        <f>+SUMIF('TOTAL RECURSOS 2023'!$P:$P,CONCATENATE("E006",$A256,4,$F$8),'TOTAL RECURSOS 2023'!$N:$N)</f>
        <v>140000</v>
      </c>
    </row>
    <row r="257" spans="1:10" ht="17.100000000000001" customHeight="1" x14ac:dyDescent="0.25">
      <c r="A257" s="27" t="s">
        <v>198</v>
      </c>
      <c r="B257" s="21" t="s">
        <v>381</v>
      </c>
      <c r="C257" s="22">
        <f t="shared" ref="C257:J257" si="108">+C258</f>
        <v>440000</v>
      </c>
      <c r="D257" s="22">
        <f t="shared" si="108"/>
        <v>0</v>
      </c>
      <c r="E257" s="22">
        <f t="shared" si="108"/>
        <v>0</v>
      </c>
      <c r="F257" s="22">
        <f t="shared" si="108"/>
        <v>0</v>
      </c>
      <c r="G257" s="22">
        <f t="shared" si="108"/>
        <v>0</v>
      </c>
      <c r="H257" s="22">
        <f t="shared" si="108"/>
        <v>0</v>
      </c>
      <c r="I257" s="22">
        <f t="shared" si="108"/>
        <v>0</v>
      </c>
      <c r="J257" s="22">
        <f t="shared" si="108"/>
        <v>440000</v>
      </c>
    </row>
    <row r="258" spans="1:10" ht="17.100000000000001" customHeight="1" x14ac:dyDescent="0.25">
      <c r="A258" s="28" t="s">
        <v>112</v>
      </c>
      <c r="B258" s="21" t="s">
        <v>381</v>
      </c>
      <c r="C258" s="22">
        <f>+SUM(D258:J258)</f>
        <v>440000</v>
      </c>
      <c r="D258" s="22">
        <f>+SUMIF('TOTAL RECURSOS 2023'!$P:$P,CONCATENATE("O001",$A258,1,$F$8),'TOTAL RECURSOS 2023'!$N:$N)</f>
        <v>0</v>
      </c>
      <c r="E258" s="22">
        <f>+SUMIF('TOTAL RECURSOS 2023'!$P:$P,CONCATENATE("M001",$A258,1,$F$8),'TOTAL RECURSOS 2023'!$N:$N)</f>
        <v>0</v>
      </c>
      <c r="F258" s="22">
        <f>+SUMIF('TOTAL RECURSOS 2023'!$P:$P,CONCATENATE("E006",$A258,1,$F$8),'TOTAL RECURSOS 2023'!$N:$N)</f>
        <v>0</v>
      </c>
      <c r="G258" s="22">
        <f>+SUMIF('TOTAL RECURSOS 2023'!$P:$P,CONCATENATE("K024",$A258,1,$G$8),'TOTAL RECURSOS 2023'!$N:$N)</f>
        <v>0</v>
      </c>
      <c r="H258" s="22">
        <f>+SUMIF('TOTAL RECURSOS 2023'!$P:$P,CONCATENATE("O001",$A258,4,$F$8),'TOTAL RECURSOS 2023'!$N:$N)</f>
        <v>0</v>
      </c>
      <c r="I258" s="22">
        <f>+SUMIF('TOTAL RECURSOS 2023'!$P:$P,CONCATENATE("M001",$A258,4,$F$8),'TOTAL RECURSOS 2023'!$N:$N)</f>
        <v>0</v>
      </c>
      <c r="J258" s="22">
        <f>+SUMIF('TOTAL RECURSOS 2023'!$P:$P,CONCATENATE("E006",$A258,4,$F$8),'TOTAL RECURSOS 2023'!$N:$N)</f>
        <v>440000</v>
      </c>
    </row>
    <row r="259" spans="1:10" ht="17.100000000000001" customHeight="1" x14ac:dyDescent="0.25">
      <c r="A259" s="27" t="s">
        <v>199</v>
      </c>
      <c r="B259" s="21" t="s">
        <v>382</v>
      </c>
      <c r="C259" s="22">
        <f t="shared" ref="C259:J259" si="109">+C260</f>
        <v>2500000</v>
      </c>
      <c r="D259" s="22">
        <f t="shared" si="109"/>
        <v>0</v>
      </c>
      <c r="E259" s="22">
        <f t="shared" si="109"/>
        <v>0</v>
      </c>
      <c r="F259" s="22">
        <f t="shared" si="109"/>
        <v>0</v>
      </c>
      <c r="G259" s="22">
        <f t="shared" si="109"/>
        <v>0</v>
      </c>
      <c r="H259" s="22">
        <f t="shared" si="109"/>
        <v>0</v>
      </c>
      <c r="I259" s="22">
        <f t="shared" si="109"/>
        <v>0</v>
      </c>
      <c r="J259" s="22">
        <f t="shared" si="109"/>
        <v>2500000</v>
      </c>
    </row>
    <row r="260" spans="1:10" ht="17.100000000000001" customHeight="1" x14ac:dyDescent="0.25">
      <c r="A260" s="28" t="s">
        <v>113</v>
      </c>
      <c r="B260" s="21" t="s">
        <v>383</v>
      </c>
      <c r="C260" s="22">
        <f>+SUM(D260:J260)</f>
        <v>2500000</v>
      </c>
      <c r="D260" s="22">
        <f>+SUMIF('TOTAL RECURSOS 2023'!$P:$P,CONCATENATE("O001",$A260,1,$F$8),'TOTAL RECURSOS 2023'!$N:$N)</f>
        <v>0</v>
      </c>
      <c r="E260" s="22">
        <f>+SUMIF('TOTAL RECURSOS 2023'!$P:$P,CONCATENATE("M001",$A260,1,$F$8),'TOTAL RECURSOS 2023'!$N:$N)</f>
        <v>0</v>
      </c>
      <c r="F260" s="22">
        <f>+SUMIF('TOTAL RECURSOS 2023'!$P:$P,CONCATENATE("E006",$A260,1,$F$8),'TOTAL RECURSOS 2023'!$N:$N)</f>
        <v>0</v>
      </c>
      <c r="G260" s="22">
        <f>+SUMIF('TOTAL RECURSOS 2023'!$P:$P,CONCATENATE("K024",$A260,1,$G$8),'TOTAL RECURSOS 2023'!$N:$N)</f>
        <v>0</v>
      </c>
      <c r="H260" s="22">
        <f>+SUMIF('TOTAL RECURSOS 2023'!$P:$P,CONCATENATE("O001",$A260,4,$F$8),'TOTAL RECURSOS 2023'!$N:$N)</f>
        <v>0</v>
      </c>
      <c r="I260" s="22">
        <f>+SUMIF('TOTAL RECURSOS 2023'!$P:$P,CONCATENATE("M001",$A260,4,$F$8),'TOTAL RECURSOS 2023'!$N:$N)</f>
        <v>0</v>
      </c>
      <c r="J260" s="22">
        <f>+SUMIF('TOTAL RECURSOS 2023'!$P:$P,CONCATENATE("E006",$A260,4,$F$8),'TOTAL RECURSOS 2023'!$N:$N)</f>
        <v>2500000</v>
      </c>
    </row>
    <row r="261" spans="1:10" ht="17.100000000000001" customHeight="1" x14ac:dyDescent="0.25">
      <c r="A261" s="27" t="s">
        <v>200</v>
      </c>
      <c r="B261" s="21" t="s">
        <v>384</v>
      </c>
      <c r="C261" s="22">
        <f t="shared" ref="C261:J261" si="110">+C262</f>
        <v>3875353</v>
      </c>
      <c r="D261" s="22">
        <f t="shared" si="110"/>
        <v>81179</v>
      </c>
      <c r="E261" s="22">
        <f t="shared" si="110"/>
        <v>234248</v>
      </c>
      <c r="F261" s="22">
        <f t="shared" si="110"/>
        <v>2473246</v>
      </c>
      <c r="G261" s="22">
        <f t="shared" si="110"/>
        <v>0</v>
      </c>
      <c r="H261" s="22">
        <f t="shared" si="110"/>
        <v>27597</v>
      </c>
      <c r="I261" s="22">
        <f t="shared" si="110"/>
        <v>131252</v>
      </c>
      <c r="J261" s="22">
        <f t="shared" si="110"/>
        <v>927831</v>
      </c>
    </row>
    <row r="262" spans="1:10" ht="17.100000000000001" customHeight="1" x14ac:dyDescent="0.25">
      <c r="A262" s="28" t="s">
        <v>22</v>
      </c>
      <c r="B262" s="21" t="s">
        <v>385</v>
      </c>
      <c r="C262" s="22">
        <f>+SUM(D262:J262)</f>
        <v>3875353</v>
      </c>
      <c r="D262" s="22">
        <f>+SUMIF('TOTAL RECURSOS 2023'!$P:$P,CONCATENATE("O001",$A262,1,$F$8),'TOTAL RECURSOS 2023'!$N:$N)</f>
        <v>81179</v>
      </c>
      <c r="E262" s="22">
        <f>+SUMIF('TOTAL RECURSOS 2023'!$P:$P,CONCATENATE("M001",$A262,1,$F$8),'TOTAL RECURSOS 2023'!$N:$N)</f>
        <v>234248</v>
      </c>
      <c r="F262" s="22">
        <f>+SUMIF('TOTAL RECURSOS 2023'!$P:$P,CONCATENATE("E006",$A262,1,$F$8),'TOTAL RECURSOS 2023'!$N:$N)</f>
        <v>2473246</v>
      </c>
      <c r="G262" s="22">
        <f>+SUMIF('TOTAL RECURSOS 2023'!$P:$P,CONCATENATE("K024",$A262,1,$G$8),'TOTAL RECURSOS 2023'!$N:$N)</f>
        <v>0</v>
      </c>
      <c r="H262" s="22">
        <f>+SUMIF('TOTAL RECURSOS 2023'!$P:$P,CONCATENATE("O001",$A262,4,$F$8),'TOTAL RECURSOS 2023'!$N:$N)</f>
        <v>27597</v>
      </c>
      <c r="I262" s="22">
        <f>+SUMIF('TOTAL RECURSOS 2023'!$P:$P,CONCATENATE("M001",$A262,4,$F$8),'TOTAL RECURSOS 2023'!$N:$N)</f>
        <v>131252</v>
      </c>
      <c r="J262" s="22">
        <f>+SUMIF('TOTAL RECURSOS 2023'!$P:$P,CONCATENATE("E006",$A262,4,$F$8),'TOTAL RECURSOS 2023'!$N:$N)</f>
        <v>927831</v>
      </c>
    </row>
    <row r="263" spans="1:10" s="9" customFormat="1" ht="17.100000000000001" hidden="1" customHeight="1" x14ac:dyDescent="0.2">
      <c r="A263" s="23">
        <v>5000</v>
      </c>
      <c r="B263" s="24" t="s">
        <v>386</v>
      </c>
      <c r="C263" s="18">
        <f t="shared" ref="C263:J263" si="111">+C264</f>
        <v>0</v>
      </c>
      <c r="D263" s="18">
        <f t="shared" si="111"/>
        <v>0</v>
      </c>
      <c r="E263" s="18">
        <f t="shared" si="111"/>
        <v>0</v>
      </c>
      <c r="F263" s="18">
        <f t="shared" si="111"/>
        <v>0</v>
      </c>
      <c r="G263" s="18">
        <f t="shared" si="111"/>
        <v>0</v>
      </c>
      <c r="H263" s="18">
        <f t="shared" si="111"/>
        <v>0</v>
      </c>
      <c r="I263" s="18">
        <f t="shared" si="111"/>
        <v>0</v>
      </c>
      <c r="J263" s="18">
        <f t="shared" si="111"/>
        <v>0</v>
      </c>
    </row>
    <row r="264" spans="1:10" s="9" customFormat="1" ht="17.100000000000001" hidden="1" customHeight="1" x14ac:dyDescent="0.2">
      <c r="A264" s="26">
        <v>5300</v>
      </c>
      <c r="B264" s="19" t="s">
        <v>387</v>
      </c>
      <c r="C264" s="20">
        <f t="shared" ref="C264:J264" si="112">+C265+C267</f>
        <v>0</v>
      </c>
      <c r="D264" s="20">
        <f t="shared" si="112"/>
        <v>0</v>
      </c>
      <c r="E264" s="20">
        <f t="shared" si="112"/>
        <v>0</v>
      </c>
      <c r="F264" s="20">
        <f t="shared" si="112"/>
        <v>0</v>
      </c>
      <c r="G264" s="20">
        <f t="shared" si="112"/>
        <v>0</v>
      </c>
      <c r="H264" s="20">
        <f t="shared" si="112"/>
        <v>0</v>
      </c>
      <c r="I264" s="20">
        <f t="shared" si="112"/>
        <v>0</v>
      </c>
      <c r="J264" s="20">
        <f t="shared" si="112"/>
        <v>0</v>
      </c>
    </row>
    <row r="265" spans="1:10" ht="17.100000000000001" hidden="1" customHeight="1" x14ac:dyDescent="0.25">
      <c r="A265" s="27" t="s">
        <v>201</v>
      </c>
      <c r="B265" s="21" t="s">
        <v>388</v>
      </c>
      <c r="C265" s="22">
        <f t="shared" ref="C265:J265" si="113">+C266</f>
        <v>0</v>
      </c>
      <c r="D265" s="22">
        <f t="shared" si="113"/>
        <v>0</v>
      </c>
      <c r="E265" s="22">
        <f t="shared" si="113"/>
        <v>0</v>
      </c>
      <c r="F265" s="22">
        <f t="shared" si="113"/>
        <v>0</v>
      </c>
      <c r="G265" s="22">
        <f t="shared" si="113"/>
        <v>0</v>
      </c>
      <c r="H265" s="22">
        <f t="shared" si="113"/>
        <v>0</v>
      </c>
      <c r="I265" s="22">
        <f t="shared" si="113"/>
        <v>0</v>
      </c>
      <c r="J265" s="22">
        <f t="shared" si="113"/>
        <v>0</v>
      </c>
    </row>
    <row r="266" spans="1:10" ht="17.100000000000001" hidden="1" customHeight="1" x14ac:dyDescent="0.25">
      <c r="A266" s="28" t="s">
        <v>46</v>
      </c>
      <c r="B266" s="21" t="s">
        <v>388</v>
      </c>
      <c r="C266" s="22">
        <f>+SUM(D266:J266)</f>
        <v>0</v>
      </c>
      <c r="D266" s="22">
        <f>+SUMIF('TOTAL RECURSOS 2023'!$P:$P,CONCATENATE("O001",$A266,1,$F$8),'TOTAL RECURSOS 2023'!$N:$N)</f>
        <v>0</v>
      </c>
      <c r="E266" s="22">
        <f>+SUMIF('TOTAL RECURSOS 2023'!$P:$P,CONCATENATE("M001",$A266,1,$F$8),'TOTAL RECURSOS 2023'!$N:$N)</f>
        <v>0</v>
      </c>
      <c r="F266" s="22">
        <f>+SUMIF('TOTAL RECURSOS 2023'!$P:$P,CONCATENATE("E006",$A266,1,$F$8),'TOTAL RECURSOS 2023'!$N:$N)</f>
        <v>0</v>
      </c>
      <c r="G266" s="22">
        <f>+SUMIF('TOTAL RECURSOS 2023'!$P:$P,CONCATENATE("K024",$A266,1,$G$8),'TOTAL RECURSOS 2023'!$N:$N)</f>
        <v>0</v>
      </c>
      <c r="H266" s="22">
        <f>+SUMIF('TOTAL RECURSOS 2023'!$P:$P,CONCATENATE("O001",$A266,4,$F$8),'TOTAL RECURSOS 2023'!$N:$N)</f>
        <v>0</v>
      </c>
      <c r="I266" s="22">
        <f>+SUMIF('TOTAL RECURSOS 2023'!$P:$P,CONCATENATE("M001",$A266,4,$F$8),'TOTAL RECURSOS 2023'!$N:$N)</f>
        <v>0</v>
      </c>
      <c r="J266" s="22">
        <f>+SUMIF('TOTAL RECURSOS 2023'!$P:$P,CONCATENATE("E006",$A266,4,$F$8),'TOTAL RECURSOS 2023'!$N:$N)</f>
        <v>0</v>
      </c>
    </row>
    <row r="267" spans="1:10" ht="17.100000000000001" hidden="1" customHeight="1" x14ac:dyDescent="0.25">
      <c r="A267" s="27" t="s">
        <v>202</v>
      </c>
      <c r="B267" s="21" t="s">
        <v>389</v>
      </c>
      <c r="C267" s="22">
        <f t="shared" ref="C267:J267" si="114">+C268</f>
        <v>0</v>
      </c>
      <c r="D267" s="22">
        <f t="shared" si="114"/>
        <v>0</v>
      </c>
      <c r="E267" s="22">
        <f t="shared" si="114"/>
        <v>0</v>
      </c>
      <c r="F267" s="22">
        <f t="shared" si="114"/>
        <v>0</v>
      </c>
      <c r="G267" s="22">
        <f t="shared" si="114"/>
        <v>0</v>
      </c>
      <c r="H267" s="22">
        <f t="shared" si="114"/>
        <v>0</v>
      </c>
      <c r="I267" s="22">
        <f t="shared" si="114"/>
        <v>0</v>
      </c>
      <c r="J267" s="22">
        <f t="shared" si="114"/>
        <v>0</v>
      </c>
    </row>
    <row r="268" spans="1:10" ht="17.100000000000001" hidden="1" customHeight="1" x14ac:dyDescent="0.25">
      <c r="A268" s="28" t="s">
        <v>47</v>
      </c>
      <c r="B268" s="21" t="s">
        <v>389</v>
      </c>
      <c r="C268" s="22">
        <f>+SUM(D268:J268)</f>
        <v>0</v>
      </c>
      <c r="D268" s="22">
        <f>+SUMIF('TOTAL RECURSOS 2023'!$P:$P,CONCATENATE("O001",$A268,1,$F$8),'TOTAL RECURSOS 2023'!$N:$N)</f>
        <v>0</v>
      </c>
      <c r="E268" s="22">
        <f>+SUMIF('TOTAL RECURSOS 2023'!$P:$P,CONCATENATE("M001",$A268,1,$F$8),'TOTAL RECURSOS 2023'!$N:$N)</f>
        <v>0</v>
      </c>
      <c r="F268" s="22">
        <f>+SUMIF('TOTAL RECURSOS 2023'!$P:$P,CONCATENATE("E006",$A268,1,$F$8),'TOTAL RECURSOS 2023'!$N:$N)</f>
        <v>0</v>
      </c>
      <c r="G268" s="22">
        <f>+SUMIF('TOTAL RECURSOS 2023'!$P:$P,CONCATENATE("K024",$A268,1,$G$8),'TOTAL RECURSOS 2023'!$N:$N)</f>
        <v>0</v>
      </c>
      <c r="H268" s="22">
        <f>+SUMIF('TOTAL RECURSOS 2023'!$P:$P,CONCATENATE("O001",$A268,4,$F$8),'TOTAL RECURSOS 2023'!$N:$N)</f>
        <v>0</v>
      </c>
      <c r="I268" s="22">
        <f>+SUMIF('TOTAL RECURSOS 2023'!$P:$P,CONCATENATE("M001",$A268,4,$F$8),'TOTAL RECURSOS 2023'!$N:$N)</f>
        <v>0</v>
      </c>
      <c r="J268" s="22">
        <f>+SUMIF('TOTAL RECURSOS 2023'!$P:$P,CONCATENATE("E006",$A268,4,$F$8),'TOTAL RECURSOS 2023'!$N:$N)</f>
        <v>0</v>
      </c>
    </row>
    <row r="269" spans="1:10" s="9" customFormat="1" ht="17.100000000000001" hidden="1" customHeight="1" x14ac:dyDescent="0.2">
      <c r="A269" s="23">
        <v>6000</v>
      </c>
      <c r="B269" s="24" t="s">
        <v>390</v>
      </c>
      <c r="C269" s="18">
        <f t="shared" ref="C269:J271" si="115">+C270</f>
        <v>0</v>
      </c>
      <c r="D269" s="18">
        <f t="shared" si="115"/>
        <v>0</v>
      </c>
      <c r="E269" s="18">
        <f t="shared" si="115"/>
        <v>0</v>
      </c>
      <c r="F269" s="18">
        <f t="shared" si="115"/>
        <v>0</v>
      </c>
      <c r="G269" s="18">
        <f t="shared" si="115"/>
        <v>0</v>
      </c>
      <c r="H269" s="18">
        <f t="shared" si="115"/>
        <v>0</v>
      </c>
      <c r="I269" s="18">
        <f t="shared" si="115"/>
        <v>0</v>
      </c>
      <c r="J269" s="18">
        <f t="shared" si="115"/>
        <v>0</v>
      </c>
    </row>
    <row r="270" spans="1:10" s="9" customFormat="1" ht="17.100000000000001" hidden="1" customHeight="1" x14ac:dyDescent="0.2">
      <c r="A270" s="26">
        <v>6200</v>
      </c>
      <c r="B270" s="19" t="s">
        <v>391</v>
      </c>
      <c r="C270" s="20">
        <f t="shared" si="115"/>
        <v>0</v>
      </c>
      <c r="D270" s="20">
        <f t="shared" si="115"/>
        <v>0</v>
      </c>
      <c r="E270" s="20">
        <f t="shared" si="115"/>
        <v>0</v>
      </c>
      <c r="F270" s="20">
        <f t="shared" si="115"/>
        <v>0</v>
      </c>
      <c r="G270" s="20">
        <f t="shared" si="115"/>
        <v>0</v>
      </c>
      <c r="H270" s="20">
        <f t="shared" si="115"/>
        <v>0</v>
      </c>
      <c r="I270" s="20">
        <f t="shared" si="115"/>
        <v>0</v>
      </c>
      <c r="J270" s="20">
        <f t="shared" si="115"/>
        <v>0</v>
      </c>
    </row>
    <row r="271" spans="1:10" ht="17.100000000000001" hidden="1" customHeight="1" x14ac:dyDescent="0.25">
      <c r="A271" s="27" t="s">
        <v>203</v>
      </c>
      <c r="B271" s="21" t="s">
        <v>392</v>
      </c>
      <c r="C271" s="22">
        <f t="shared" si="115"/>
        <v>0</v>
      </c>
      <c r="D271" s="22">
        <f t="shared" si="115"/>
        <v>0</v>
      </c>
      <c r="E271" s="22">
        <f t="shared" si="115"/>
        <v>0</v>
      </c>
      <c r="F271" s="22">
        <f t="shared" si="115"/>
        <v>0</v>
      </c>
      <c r="G271" s="22">
        <f t="shared" si="115"/>
        <v>0</v>
      </c>
      <c r="H271" s="22">
        <f t="shared" si="115"/>
        <v>0</v>
      </c>
      <c r="I271" s="22">
        <f t="shared" si="115"/>
        <v>0</v>
      </c>
      <c r="J271" s="22">
        <f t="shared" si="115"/>
        <v>0</v>
      </c>
    </row>
    <row r="272" spans="1:10" ht="17.100000000000001" hidden="1" customHeight="1" x14ac:dyDescent="0.25">
      <c r="A272" s="28" t="s">
        <v>48</v>
      </c>
      <c r="B272" s="21" t="s">
        <v>393</v>
      </c>
      <c r="C272" s="22">
        <f>+SUM(D272:J272)</f>
        <v>0</v>
      </c>
      <c r="D272" s="22">
        <f>+SUMIF('TOTAL RECURSOS 2023'!$P:$P,CONCATENATE("O001",$A272,1,$F$8),'TOTAL RECURSOS 2023'!$N:$N)</f>
        <v>0</v>
      </c>
      <c r="E272" s="22">
        <f>+SUMIF('TOTAL RECURSOS 2023'!$P:$P,CONCATENATE("M001",$A272,1,$F$8),'TOTAL RECURSOS 2023'!$N:$N)</f>
        <v>0</v>
      </c>
      <c r="F272" s="22">
        <f>+SUMIF('TOTAL RECURSOS 2023'!$P:$P,CONCATENATE("E006",$A272,1,$F$8),'TOTAL RECURSOS 2023'!$N:$N)</f>
        <v>0</v>
      </c>
      <c r="G272" s="22">
        <f>+SUMIF('TOTAL RECURSOS 2023'!$P:$P,CONCATENATE("K028",$A272,1,$G$8),'TOTAL RECURSOS 2023'!$N:$N)</f>
        <v>0</v>
      </c>
      <c r="H272" s="22">
        <f>+SUMIF('TOTAL RECURSOS 2023'!$P:$P,CONCATENATE("O001",$A272,4,$F$8),'TOTAL RECURSOS 2023'!$N:$N)</f>
        <v>0</v>
      </c>
      <c r="I272" s="22">
        <f>+SUMIF('TOTAL RECURSOS 2023'!$P:$P,CONCATENATE("M001",$A272,4,$F$8),'TOTAL RECURSOS 2023'!$N:$N)</f>
        <v>0</v>
      </c>
      <c r="J272" s="22">
        <f>+SUMIF('TOTAL RECURSOS 2023'!$P:$P,CONCATENATE("E006",$A272,4,$F$8),'TOTAL RECURSOS 2023'!$N:$N)</f>
        <v>0</v>
      </c>
    </row>
    <row r="273" spans="1:10" s="9" customFormat="1" ht="17.100000000000001" customHeight="1" thickBot="1" x14ac:dyDescent="0.25">
      <c r="A273" s="11" t="s">
        <v>118</v>
      </c>
      <c r="B273" s="58"/>
      <c r="C273" s="25">
        <f t="shared" ref="C273:J273" si="116">+C10+C57+C142+C263+C269</f>
        <v>292437476</v>
      </c>
      <c r="D273" s="25">
        <f t="shared" si="116"/>
        <v>5073625</v>
      </c>
      <c r="E273" s="25">
        <f t="shared" si="116"/>
        <v>12575851</v>
      </c>
      <c r="F273" s="25">
        <f t="shared" si="116"/>
        <v>165759992</v>
      </c>
      <c r="G273" s="25">
        <f t="shared" si="116"/>
        <v>0</v>
      </c>
      <c r="H273" s="25">
        <f t="shared" si="116"/>
        <v>128851</v>
      </c>
      <c r="I273" s="25">
        <f t="shared" si="116"/>
        <v>3150983</v>
      </c>
      <c r="J273" s="25">
        <f t="shared" si="116"/>
        <v>105748174</v>
      </c>
    </row>
    <row r="275" spans="1:10" s="7" customFormat="1" hidden="1" x14ac:dyDescent="0.25">
      <c r="A275" s="8"/>
      <c r="B275" s="6"/>
    </row>
    <row r="276" spans="1:10" s="7" customFormat="1" hidden="1" x14ac:dyDescent="0.2">
      <c r="A276" s="73" t="s">
        <v>413</v>
      </c>
      <c r="B276" s="74" t="s">
        <v>475</v>
      </c>
      <c r="C276"/>
    </row>
    <row r="277" spans="1:10" s="7" customFormat="1" hidden="1" x14ac:dyDescent="0.2">
      <c r="A277" s="73" t="s">
        <v>410</v>
      </c>
      <c r="B277" s="74" t="s">
        <v>477</v>
      </c>
      <c r="C277"/>
    </row>
    <row r="278" spans="1:10" s="7" customFormat="1" hidden="1" x14ac:dyDescent="0.2">
      <c r="A278" s="73" t="s">
        <v>403</v>
      </c>
      <c r="B278" s="74" t="s">
        <v>476</v>
      </c>
      <c r="C278"/>
    </row>
    <row r="279" spans="1:10" s="7" customFormat="1" x14ac:dyDescent="0.25">
      <c r="A279" s="8"/>
      <c r="B279"/>
      <c r="C279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0598-483D-4E3F-B457-0E48B3AED2E4}">
  <dimension ref="A1:S193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7" width="0" style="8" hidden="1" customWidth="1"/>
    <col min="18" max="19" width="4" style="8" hidden="1" customWidth="1"/>
    <col min="20" max="20" width="0" style="8" hidden="1" customWidth="1"/>
    <col min="21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526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1084017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21409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25747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297821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112497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38384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46451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18581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57532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51920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2817572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157369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22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81179</v>
      </c>
      <c r="O22" s="41"/>
      <c r="P22" s="8" t="str">
        <f t="shared" si="0"/>
        <v>O00139801100000000000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408</v>
      </c>
      <c r="D23" s="1" t="s">
        <v>402</v>
      </c>
      <c r="E23" s="1" t="s">
        <v>412</v>
      </c>
      <c r="F23" s="1" t="s">
        <v>405</v>
      </c>
      <c r="G23" s="1" t="s">
        <v>411</v>
      </c>
      <c r="H23" s="1" t="s">
        <v>410</v>
      </c>
      <c r="I23" s="53" t="s">
        <v>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3542938</v>
      </c>
      <c r="O23" s="41"/>
      <c r="P23" s="8" t="str">
        <f t="shared" si="0"/>
        <v>M00111301100000000000</v>
      </c>
      <c r="R23" s="8" t="str">
        <f t="shared" si="1"/>
        <v>1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3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53990</v>
      </c>
      <c r="O24" s="41"/>
      <c r="P24" s="8" t="str">
        <f t="shared" si="0"/>
        <v>M00113101100000000000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4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72726</v>
      </c>
      <c r="O25" s="41"/>
      <c r="P25" s="8" t="str">
        <f t="shared" si="0"/>
        <v>M00113201100000000000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5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583365</v>
      </c>
      <c r="O26" s="41"/>
      <c r="P26" s="8" t="str">
        <f t="shared" si="0"/>
        <v>M00113202100000000000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6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332029</v>
      </c>
      <c r="O27" s="41"/>
      <c r="P27" s="8" t="str">
        <f t="shared" si="0"/>
        <v>M00114101100000000000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7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114055</v>
      </c>
      <c r="O28" s="41"/>
      <c r="P28" s="8" t="str">
        <f t="shared" si="0"/>
        <v>M00114105100000000000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8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130932</v>
      </c>
      <c r="O29" s="41"/>
      <c r="P29" s="8" t="str">
        <f t="shared" si="0"/>
        <v>M00114201100000000000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9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52374</v>
      </c>
      <c r="O30" s="41"/>
      <c r="P30" s="8" t="str">
        <f t="shared" si="0"/>
        <v>M00114301100000000000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445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144462</v>
      </c>
      <c r="O31" s="41"/>
      <c r="P31" s="8" t="str">
        <f t="shared" si="0"/>
        <v>M00114302100000000000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10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131283</v>
      </c>
      <c r="O32" s="41"/>
      <c r="P32" s="8" t="str">
        <f t="shared" si="0"/>
        <v>M00114401100000000000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13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10668</v>
      </c>
      <c r="O33" s="41"/>
      <c r="P33" s="8" t="str">
        <f t="shared" si="0"/>
        <v>M00114405100000000000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14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6651647</v>
      </c>
      <c r="O34" s="41"/>
      <c r="P34" s="8" t="str">
        <f t="shared" si="0"/>
        <v>M00115402100000000000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15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521134</v>
      </c>
      <c r="O35" s="41"/>
      <c r="P35" s="8" t="str">
        <f t="shared" si="0"/>
        <v>M00115403100000000000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22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234248</v>
      </c>
      <c r="O36" s="41"/>
      <c r="P36" s="8" t="str">
        <f t="shared" si="0"/>
        <v>M00139801100000000000</v>
      </c>
      <c r="R36" s="8" t="str">
        <f t="shared" si="1"/>
        <v>3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407</v>
      </c>
      <c r="E37" s="1" t="s">
        <v>406</v>
      </c>
      <c r="F37" s="1" t="s">
        <v>405</v>
      </c>
      <c r="G37" s="1" t="s">
        <v>404</v>
      </c>
      <c r="H37" s="1" t="s">
        <v>403</v>
      </c>
      <c r="I37" s="53" t="s">
        <v>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27001925</v>
      </c>
      <c r="O37" s="41"/>
      <c r="P37" s="8" t="str">
        <f t="shared" si="0"/>
        <v>E00611301100000000000</v>
      </c>
      <c r="R37" s="8" t="str">
        <f t="shared" si="1"/>
        <v>1</v>
      </c>
      <c r="S37" s="8" t="str">
        <f t="shared" si="2"/>
        <v>1</v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1927707</v>
      </c>
      <c r="O38" s="41"/>
      <c r="P38" s="8" t="str">
        <f t="shared" si="0"/>
        <v>E00612101100000000000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650781</v>
      </c>
      <c r="O39" s="41"/>
      <c r="P39" s="8" t="str">
        <f t="shared" si="0"/>
        <v>E00613101100000000000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4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780528</v>
      </c>
      <c r="O40" s="41"/>
      <c r="P40" s="8" t="str">
        <f t="shared" si="0"/>
        <v>E00613201100000000000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5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2634818</v>
      </c>
      <c r="O41" s="41"/>
      <c r="P41" s="8" t="str">
        <f t="shared" si="0"/>
        <v>E00613202100000000000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6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4115852</v>
      </c>
      <c r="O42" s="41"/>
      <c r="P42" s="8" t="str">
        <f t="shared" si="0"/>
        <v>E00614101100000000000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7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1408294</v>
      </c>
      <c r="O43" s="41"/>
      <c r="P43" s="8" t="str">
        <f t="shared" si="0"/>
        <v>E00614105100000000000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8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1405261</v>
      </c>
      <c r="O44" s="41"/>
      <c r="P44" s="8" t="str">
        <f t="shared" si="0"/>
        <v>E00614201100000000000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9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562103</v>
      </c>
      <c r="O45" s="41"/>
      <c r="P45" s="8" t="str">
        <f t="shared" si="0"/>
        <v>E00614301100000000000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445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1324806</v>
      </c>
      <c r="O46" s="41"/>
      <c r="P46" s="8" t="str">
        <f t="shared" si="0"/>
        <v>E00614302100000000000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10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1767510</v>
      </c>
      <c r="O47" s="41"/>
      <c r="P47" s="8" t="str">
        <f t="shared" si="0"/>
        <v>E00614401100000000000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13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103324</v>
      </c>
      <c r="O48" s="41"/>
      <c r="P48" s="8" t="str">
        <f t="shared" si="0"/>
        <v>E00614405100000000000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14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82364705</v>
      </c>
      <c r="O49" s="41"/>
      <c r="P49" s="8" t="str">
        <f t="shared" si="0"/>
        <v>E00615402100000000000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3400897</v>
      </c>
      <c r="O50" s="41"/>
      <c r="P50" s="8" t="str">
        <f t="shared" si="0"/>
        <v>E00615403100000000000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18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7134134</v>
      </c>
      <c r="O51" s="41"/>
      <c r="P51" s="8" t="str">
        <f t="shared" si="0"/>
        <v>E00631101100000000000</v>
      </c>
      <c r="R51" s="8" t="str">
        <f t="shared" si="1"/>
        <v>3</v>
      </c>
      <c r="S51" s="8" t="str">
        <f t="shared" si="2"/>
        <v>3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19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7202906</v>
      </c>
      <c r="O52" s="41"/>
      <c r="P52" s="8" t="str">
        <f t="shared" si="0"/>
        <v>E00631201100000000000</v>
      </c>
      <c r="R52" s="8" t="str">
        <f t="shared" si="1"/>
        <v>3</v>
      </c>
      <c r="S52" s="8" t="str">
        <f t="shared" si="2"/>
        <v>3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465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145275</v>
      </c>
      <c r="O53" s="41"/>
      <c r="P53" s="8" t="str">
        <f t="shared" si="0"/>
        <v>E00631603100000000000</v>
      </c>
      <c r="R53" s="8" t="str">
        <f t="shared" si="1"/>
        <v>3</v>
      </c>
      <c r="S53" s="8" t="str">
        <f t="shared" si="2"/>
        <v>3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93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6801113</v>
      </c>
      <c r="O54" s="41"/>
      <c r="P54" s="8" t="str">
        <f t="shared" si="0"/>
        <v>E00632301100000000000</v>
      </c>
      <c r="R54" s="8" t="str">
        <f t="shared" si="1"/>
        <v>3</v>
      </c>
      <c r="S54" s="8" t="str">
        <f t="shared" si="2"/>
        <v>3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94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1005413</v>
      </c>
      <c r="O55" s="41"/>
      <c r="P55" s="8" t="str">
        <f t="shared" si="0"/>
        <v>E00632502100000000000</v>
      </c>
      <c r="R55" s="8" t="str">
        <f t="shared" si="1"/>
        <v>3</v>
      </c>
      <c r="S55" s="8" t="str">
        <f t="shared" si="2"/>
        <v>3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20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1351635</v>
      </c>
      <c r="O56" s="41"/>
      <c r="P56" s="8" t="str">
        <f t="shared" si="0"/>
        <v>E00633801100000000000</v>
      </c>
      <c r="R56" s="8" t="str">
        <f t="shared" si="1"/>
        <v>3</v>
      </c>
      <c r="S56" s="8" t="str">
        <f t="shared" si="2"/>
        <v>3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41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2956701</v>
      </c>
      <c r="O57" s="41"/>
      <c r="P57" s="8" t="str">
        <f t="shared" si="0"/>
        <v>E00635301100000000000</v>
      </c>
      <c r="R57" s="8" t="str">
        <f t="shared" si="1"/>
        <v>3</v>
      </c>
      <c r="S57" s="8" t="str">
        <f t="shared" si="2"/>
        <v>3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43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3544711</v>
      </c>
      <c r="O58" s="41"/>
      <c r="P58" s="8" t="str">
        <f t="shared" si="0"/>
        <v>E00635701100000000000</v>
      </c>
      <c r="R58" s="8" t="str">
        <f t="shared" si="1"/>
        <v>3</v>
      </c>
      <c r="S58" s="8" t="str">
        <f t="shared" si="2"/>
        <v>3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44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2619263</v>
      </c>
      <c r="O59" s="41"/>
      <c r="P59" s="8" t="str">
        <f t="shared" si="0"/>
        <v>E00635801100000000000</v>
      </c>
      <c r="R59" s="8" t="str">
        <f t="shared" si="1"/>
        <v>3</v>
      </c>
      <c r="S59" s="8" t="str">
        <f t="shared" si="2"/>
        <v>3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45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1077084</v>
      </c>
      <c r="O60" s="41"/>
      <c r="P60" s="8" t="str">
        <f t="shared" si="0"/>
        <v>E00635901100000000000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22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2473246</v>
      </c>
      <c r="O61" s="41"/>
      <c r="P61" s="8" t="str">
        <f t="shared" si="0"/>
        <v>E00639801100000000000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402</v>
      </c>
      <c r="D62" s="1" t="s">
        <v>408</v>
      </c>
      <c r="E62" s="1" t="s">
        <v>415</v>
      </c>
      <c r="F62" s="1" t="s">
        <v>405</v>
      </c>
      <c r="G62" s="1" t="s">
        <v>414</v>
      </c>
      <c r="H62" s="1" t="s">
        <v>413</v>
      </c>
      <c r="I62" s="53">
        <v>15901</v>
      </c>
      <c r="J62" s="1" t="s">
        <v>402</v>
      </c>
      <c r="K62" s="1">
        <v>4</v>
      </c>
      <c r="L62" s="1" t="s">
        <v>401</v>
      </c>
      <c r="M62" s="1" t="s">
        <v>400</v>
      </c>
      <c r="N62" s="42">
        <v>33254</v>
      </c>
      <c r="O62" s="41"/>
      <c r="P62" s="8" t="str">
        <f t="shared" si="0"/>
        <v>O00115901400000000000</v>
      </c>
      <c r="R62" s="8" t="str">
        <f t="shared" si="1"/>
        <v>1</v>
      </c>
      <c r="S62" s="8" t="str">
        <f t="shared" si="2"/>
        <v/>
      </c>
    </row>
    <row r="63" spans="1:19" s="36" customFormat="1" ht="20.100000000000001" customHeight="1" x14ac:dyDescent="0.25">
      <c r="A63" s="5"/>
      <c r="B63" s="1" t="s">
        <v>409</v>
      </c>
      <c r="C63" s="1" t="s">
        <v>402</v>
      </c>
      <c r="D63" s="1" t="s">
        <v>408</v>
      </c>
      <c r="E63" s="1" t="s">
        <v>415</v>
      </c>
      <c r="F63" s="1" t="s">
        <v>405</v>
      </c>
      <c r="G63" s="1" t="s">
        <v>414</v>
      </c>
      <c r="H63" s="1" t="s">
        <v>413</v>
      </c>
      <c r="I63" s="53">
        <v>21201</v>
      </c>
      <c r="J63" s="1" t="s">
        <v>402</v>
      </c>
      <c r="K63" s="1">
        <v>4</v>
      </c>
      <c r="L63" s="1" t="s">
        <v>401</v>
      </c>
      <c r="M63" s="1" t="s">
        <v>400</v>
      </c>
      <c r="N63" s="42">
        <v>3000</v>
      </c>
      <c r="O63" s="41"/>
      <c r="P63" s="8" t="str">
        <f t="shared" si="0"/>
        <v>O00121201400000000000</v>
      </c>
      <c r="R63" s="8" t="str">
        <f t="shared" si="1"/>
        <v>2</v>
      </c>
      <c r="S63" s="8" t="str">
        <f t="shared" si="2"/>
        <v/>
      </c>
    </row>
    <row r="64" spans="1:19" s="36" customFormat="1" ht="20.100000000000001" customHeight="1" x14ac:dyDescent="0.25">
      <c r="A64" s="5"/>
      <c r="B64" s="1" t="s">
        <v>409</v>
      </c>
      <c r="C64" s="1" t="s">
        <v>402</v>
      </c>
      <c r="D64" s="1" t="s">
        <v>408</v>
      </c>
      <c r="E64" s="1" t="s">
        <v>415</v>
      </c>
      <c r="F64" s="1" t="s">
        <v>405</v>
      </c>
      <c r="G64" s="1" t="s">
        <v>414</v>
      </c>
      <c r="H64" s="1" t="s">
        <v>413</v>
      </c>
      <c r="I64" s="53">
        <v>21401</v>
      </c>
      <c r="J64" s="1" t="s">
        <v>402</v>
      </c>
      <c r="K64" s="1">
        <v>4</v>
      </c>
      <c r="L64" s="1" t="s">
        <v>401</v>
      </c>
      <c r="M64" s="1" t="s">
        <v>400</v>
      </c>
      <c r="N64" s="42">
        <v>20000</v>
      </c>
      <c r="O64" s="41"/>
      <c r="P64" s="8" t="str">
        <f t="shared" si="0"/>
        <v>O00121401400000000000</v>
      </c>
      <c r="R64" s="8" t="str">
        <f t="shared" si="1"/>
        <v>2</v>
      </c>
      <c r="S64" s="8" t="str">
        <f t="shared" si="2"/>
        <v/>
      </c>
    </row>
    <row r="65" spans="1:19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33401</v>
      </c>
      <c r="J65" s="1" t="s">
        <v>402</v>
      </c>
      <c r="K65" s="1">
        <v>4</v>
      </c>
      <c r="L65" s="1" t="s">
        <v>401</v>
      </c>
      <c r="M65" s="1" t="s">
        <v>400</v>
      </c>
      <c r="N65" s="42">
        <v>15000</v>
      </c>
      <c r="O65" s="41"/>
      <c r="P65" s="8" t="str">
        <f t="shared" si="0"/>
        <v>O00133401400000000000</v>
      </c>
      <c r="R65" s="8" t="str">
        <f t="shared" si="1"/>
        <v>3</v>
      </c>
      <c r="S65" s="8" t="str">
        <f t="shared" si="2"/>
        <v/>
      </c>
    </row>
    <row r="66" spans="1:19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37204</v>
      </c>
      <c r="J66" s="1" t="s">
        <v>402</v>
      </c>
      <c r="K66" s="1">
        <v>4</v>
      </c>
      <c r="L66" s="1" t="s">
        <v>401</v>
      </c>
      <c r="M66" s="1" t="s">
        <v>400</v>
      </c>
      <c r="N66" s="42">
        <v>10000</v>
      </c>
      <c r="O66" s="41"/>
      <c r="P66" s="8" t="str">
        <f t="shared" si="0"/>
        <v>O00137204400000000000</v>
      </c>
      <c r="R66" s="8" t="str">
        <f t="shared" si="1"/>
        <v>3</v>
      </c>
      <c r="S66" s="8" t="str">
        <f t="shared" si="2"/>
        <v/>
      </c>
    </row>
    <row r="67" spans="1:19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37504</v>
      </c>
      <c r="J67" s="1" t="s">
        <v>402</v>
      </c>
      <c r="K67" s="1">
        <v>4</v>
      </c>
      <c r="L67" s="1" t="s">
        <v>401</v>
      </c>
      <c r="M67" s="1" t="s">
        <v>400</v>
      </c>
      <c r="N67" s="42">
        <v>20000</v>
      </c>
      <c r="O67" s="41"/>
      <c r="P67" s="8" t="str">
        <f t="shared" si="0"/>
        <v>O00137504400000000000</v>
      </c>
      <c r="R67" s="8" t="str">
        <f t="shared" si="1"/>
        <v>3</v>
      </c>
      <c r="S67" s="8" t="str">
        <f t="shared" si="2"/>
        <v/>
      </c>
    </row>
    <row r="68" spans="1:19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39801</v>
      </c>
      <c r="J68" s="1" t="s">
        <v>402</v>
      </c>
      <c r="K68" s="1">
        <v>4</v>
      </c>
      <c r="L68" s="1" t="s">
        <v>401</v>
      </c>
      <c r="M68" s="1" t="s">
        <v>400</v>
      </c>
      <c r="N68" s="42">
        <v>27597</v>
      </c>
      <c r="O68" s="41"/>
      <c r="P68" s="8" t="str">
        <f t="shared" si="0"/>
        <v>O00139801400000000000</v>
      </c>
      <c r="R68" s="8" t="str">
        <f t="shared" si="1"/>
        <v>3</v>
      </c>
      <c r="S68" s="8" t="str">
        <f t="shared" si="2"/>
        <v/>
      </c>
    </row>
    <row r="69" spans="1:19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>
        <v>12101</v>
      </c>
      <c r="J69" s="1" t="s">
        <v>402</v>
      </c>
      <c r="K69" s="1">
        <v>4</v>
      </c>
      <c r="L69" s="1" t="s">
        <v>401</v>
      </c>
      <c r="M69" s="1" t="s">
        <v>400</v>
      </c>
      <c r="N69" s="42">
        <v>898518</v>
      </c>
      <c r="O69" s="41"/>
      <c r="P69" s="8" t="str">
        <f t="shared" si="0"/>
        <v>M00112101400000000000</v>
      </c>
      <c r="R69" s="8" t="str">
        <f t="shared" si="1"/>
        <v>1</v>
      </c>
      <c r="S69" s="8" t="str">
        <f t="shared" si="2"/>
        <v/>
      </c>
    </row>
    <row r="70" spans="1:19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>
        <v>12301</v>
      </c>
      <c r="J70" s="1" t="s">
        <v>402</v>
      </c>
      <c r="K70" s="1">
        <v>4</v>
      </c>
      <c r="L70" s="1" t="s">
        <v>401</v>
      </c>
      <c r="M70" s="1" t="s">
        <v>400</v>
      </c>
      <c r="N70" s="42">
        <v>100000</v>
      </c>
      <c r="O70" s="41"/>
      <c r="P70" s="8" t="str">
        <f t="shared" si="0"/>
        <v>M00112301400000000000</v>
      </c>
      <c r="R70" s="8" t="str">
        <f t="shared" si="1"/>
        <v>1</v>
      </c>
      <c r="S70" s="8" t="str">
        <f t="shared" si="2"/>
        <v/>
      </c>
    </row>
    <row r="71" spans="1:19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>
        <v>15501</v>
      </c>
      <c r="J71" s="1" t="s">
        <v>402</v>
      </c>
      <c r="K71" s="1">
        <v>4</v>
      </c>
      <c r="L71" s="1" t="s">
        <v>401</v>
      </c>
      <c r="M71" s="1" t="s">
        <v>400</v>
      </c>
      <c r="N71" s="42">
        <v>250000</v>
      </c>
      <c r="O71" s="41"/>
      <c r="P71" s="8" t="str">
        <f t="shared" si="0"/>
        <v>M00115501400000000000</v>
      </c>
      <c r="R71" s="8" t="str">
        <f t="shared" si="1"/>
        <v>1</v>
      </c>
      <c r="S71" s="8" t="str">
        <f t="shared" si="2"/>
        <v/>
      </c>
    </row>
    <row r="72" spans="1:19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>
        <v>15901</v>
      </c>
      <c r="J72" s="1" t="s">
        <v>402</v>
      </c>
      <c r="K72" s="1">
        <v>4</v>
      </c>
      <c r="L72" s="1" t="s">
        <v>401</v>
      </c>
      <c r="M72" s="1" t="s">
        <v>400</v>
      </c>
      <c r="N72" s="42">
        <v>171814</v>
      </c>
      <c r="O72" s="41"/>
      <c r="P72" s="8" t="str">
        <f t="shared" ref="P72:P135" si="3">+CONCATENATE(H72,I72,K72,M72)</f>
        <v>M00115901400000000000</v>
      </c>
      <c r="R72" s="8" t="str">
        <f t="shared" ref="R72:R135" si="4">+MID(I72,1,1)</f>
        <v>1</v>
      </c>
      <c r="S72" s="8" t="str">
        <f t="shared" si="2"/>
        <v/>
      </c>
    </row>
    <row r="73" spans="1:19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>
        <v>21101</v>
      </c>
      <c r="J73" s="1" t="s">
        <v>402</v>
      </c>
      <c r="K73" s="1">
        <v>4</v>
      </c>
      <c r="L73" s="1" t="s">
        <v>401</v>
      </c>
      <c r="M73" s="1" t="s">
        <v>400</v>
      </c>
      <c r="N73" s="42">
        <v>10000</v>
      </c>
      <c r="O73" s="41"/>
      <c r="P73" s="8" t="str">
        <f t="shared" si="3"/>
        <v>M00121101400000000000</v>
      </c>
      <c r="R73" s="8" t="str">
        <f t="shared" si="4"/>
        <v>2</v>
      </c>
      <c r="S73" s="8" t="str">
        <f t="shared" ref="S73:S136" si="5">+IF(G73="008",R73,"")</f>
        <v/>
      </c>
    </row>
    <row r="74" spans="1:19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>
        <v>21201</v>
      </c>
      <c r="J74" s="1" t="s">
        <v>402</v>
      </c>
      <c r="K74" s="1">
        <v>4</v>
      </c>
      <c r="L74" s="1" t="s">
        <v>401</v>
      </c>
      <c r="M74" s="1" t="s">
        <v>400</v>
      </c>
      <c r="N74" s="42">
        <v>10000</v>
      </c>
      <c r="O74" s="41"/>
      <c r="P74" s="8" t="str">
        <f t="shared" si="3"/>
        <v>M00121201400000000000</v>
      </c>
      <c r="R74" s="8" t="str">
        <f t="shared" si="4"/>
        <v>2</v>
      </c>
      <c r="S74" s="8" t="str">
        <f t="shared" si="5"/>
        <v/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21401</v>
      </c>
      <c r="J75" s="1" t="s">
        <v>402</v>
      </c>
      <c r="K75" s="1">
        <v>4</v>
      </c>
      <c r="L75" s="1" t="s">
        <v>401</v>
      </c>
      <c r="M75" s="1" t="s">
        <v>400</v>
      </c>
      <c r="N75" s="42">
        <v>7000</v>
      </c>
      <c r="O75" s="41"/>
      <c r="P75" s="8" t="str">
        <f t="shared" si="3"/>
        <v>M00121401400000000000</v>
      </c>
      <c r="R75" s="8" t="str">
        <f t="shared" si="4"/>
        <v>2</v>
      </c>
      <c r="S75" s="8" t="str">
        <f t="shared" si="5"/>
        <v/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21601</v>
      </c>
      <c r="J76" s="1" t="s">
        <v>402</v>
      </c>
      <c r="K76" s="1">
        <v>4</v>
      </c>
      <c r="L76" s="1" t="s">
        <v>401</v>
      </c>
      <c r="M76" s="1" t="s">
        <v>400</v>
      </c>
      <c r="N76" s="42">
        <v>13920</v>
      </c>
      <c r="O76" s="41"/>
      <c r="P76" s="8" t="str">
        <f t="shared" si="3"/>
        <v>M00121601400000000000</v>
      </c>
      <c r="R76" s="8" t="str">
        <f t="shared" si="4"/>
        <v>2</v>
      </c>
      <c r="S76" s="8" t="str">
        <f t="shared" si="5"/>
        <v/>
      </c>
    </row>
    <row r="77" spans="1:19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22104</v>
      </c>
      <c r="J77" s="1" t="s">
        <v>402</v>
      </c>
      <c r="K77" s="1">
        <v>4</v>
      </c>
      <c r="L77" s="1">
        <v>22</v>
      </c>
      <c r="M77" s="1" t="s">
        <v>400</v>
      </c>
      <c r="N77" s="42">
        <v>3916</v>
      </c>
      <c r="O77" s="41"/>
      <c r="P77" s="8" t="str">
        <f t="shared" si="3"/>
        <v>M00122104400000000000</v>
      </c>
      <c r="R77" s="8" t="str">
        <f t="shared" si="4"/>
        <v>2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22301</v>
      </c>
      <c r="J78" s="1" t="s">
        <v>402</v>
      </c>
      <c r="K78" s="1">
        <v>4</v>
      </c>
      <c r="L78" s="1">
        <v>22</v>
      </c>
      <c r="M78" s="1" t="s">
        <v>400</v>
      </c>
      <c r="N78" s="42">
        <v>1084</v>
      </c>
      <c r="O78" s="41"/>
      <c r="P78" s="8" t="str">
        <f t="shared" si="3"/>
        <v>M00122301400000000000</v>
      </c>
      <c r="R78" s="8" t="str">
        <f t="shared" si="4"/>
        <v>2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24601</v>
      </c>
      <c r="J79" s="1" t="s">
        <v>402</v>
      </c>
      <c r="K79" s="1">
        <v>4</v>
      </c>
      <c r="L79" s="1">
        <v>22</v>
      </c>
      <c r="M79" s="1" t="s">
        <v>400</v>
      </c>
      <c r="N79" s="42">
        <v>2000</v>
      </c>
      <c r="O79" s="41"/>
      <c r="P79" s="8" t="str">
        <f t="shared" si="3"/>
        <v>M00124601400000000000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25101</v>
      </c>
      <c r="J80" s="1" t="s">
        <v>402</v>
      </c>
      <c r="K80" s="1">
        <v>4</v>
      </c>
      <c r="L80" s="1">
        <v>22</v>
      </c>
      <c r="M80" s="1" t="s">
        <v>400</v>
      </c>
      <c r="N80" s="42">
        <v>2000</v>
      </c>
      <c r="O80" s="41"/>
      <c r="P80" s="8" t="str">
        <f t="shared" si="3"/>
        <v>M00125101400000000000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25301</v>
      </c>
      <c r="J81" s="1" t="s">
        <v>402</v>
      </c>
      <c r="K81" s="1">
        <v>4</v>
      </c>
      <c r="L81" s="1">
        <v>22</v>
      </c>
      <c r="M81" s="1" t="s">
        <v>400</v>
      </c>
      <c r="N81" s="42">
        <v>40000</v>
      </c>
      <c r="O81" s="41"/>
      <c r="P81" s="8" t="str">
        <f t="shared" si="3"/>
        <v>M00125301400000000000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25401</v>
      </c>
      <c r="J82" s="1" t="s">
        <v>402</v>
      </c>
      <c r="K82" s="1">
        <v>4</v>
      </c>
      <c r="L82" s="1">
        <v>22</v>
      </c>
      <c r="M82" s="1" t="s">
        <v>400</v>
      </c>
      <c r="N82" s="42">
        <v>20000</v>
      </c>
      <c r="O82" s="41"/>
      <c r="P82" s="8" t="str">
        <f t="shared" si="3"/>
        <v>M00125401400000000000</v>
      </c>
      <c r="R82" s="8" t="str">
        <f t="shared" si="4"/>
        <v>2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27301</v>
      </c>
      <c r="J83" s="1" t="s">
        <v>402</v>
      </c>
      <c r="K83" s="1">
        <v>4</v>
      </c>
      <c r="L83" s="1">
        <v>22</v>
      </c>
      <c r="M83" s="1" t="s">
        <v>400</v>
      </c>
      <c r="N83" s="42">
        <v>10000</v>
      </c>
      <c r="O83" s="41"/>
      <c r="P83" s="8" t="str">
        <f t="shared" si="3"/>
        <v>M00127301400000000000</v>
      </c>
      <c r="R83" s="8" t="str">
        <f t="shared" si="4"/>
        <v>2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29201</v>
      </c>
      <c r="J84" s="1" t="s">
        <v>402</v>
      </c>
      <c r="K84" s="1">
        <v>4</v>
      </c>
      <c r="L84" s="1">
        <v>22</v>
      </c>
      <c r="M84" s="1" t="s">
        <v>400</v>
      </c>
      <c r="N84" s="42">
        <v>5000</v>
      </c>
      <c r="O84" s="41"/>
      <c r="P84" s="8" t="str">
        <f t="shared" si="3"/>
        <v>M00129201400000000000</v>
      </c>
      <c r="R84" s="8" t="str">
        <f t="shared" si="4"/>
        <v>2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29301</v>
      </c>
      <c r="J85" s="1" t="s">
        <v>402</v>
      </c>
      <c r="K85" s="1">
        <v>4</v>
      </c>
      <c r="L85" s="1">
        <v>22</v>
      </c>
      <c r="M85" s="1" t="s">
        <v>400</v>
      </c>
      <c r="N85" s="42">
        <v>5000</v>
      </c>
      <c r="O85" s="41"/>
      <c r="P85" s="8" t="str">
        <f t="shared" si="3"/>
        <v>M00129301400000000000</v>
      </c>
      <c r="R85" s="8" t="str">
        <f t="shared" si="4"/>
        <v>2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29401</v>
      </c>
      <c r="J86" s="1" t="s">
        <v>402</v>
      </c>
      <c r="K86" s="1">
        <v>4</v>
      </c>
      <c r="L86" s="1">
        <v>22</v>
      </c>
      <c r="M86" s="1" t="s">
        <v>400</v>
      </c>
      <c r="N86" s="42">
        <v>10000</v>
      </c>
      <c r="O86" s="41"/>
      <c r="P86" s="8" t="str">
        <f t="shared" si="3"/>
        <v>M00129401400000000000</v>
      </c>
      <c r="R86" s="8" t="str">
        <f t="shared" si="4"/>
        <v>2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29501</v>
      </c>
      <c r="J87" s="1" t="s">
        <v>402</v>
      </c>
      <c r="K87" s="1">
        <v>4</v>
      </c>
      <c r="L87" s="1">
        <v>22</v>
      </c>
      <c r="M87" s="1" t="s">
        <v>400</v>
      </c>
      <c r="N87" s="42">
        <v>10000</v>
      </c>
      <c r="O87" s="41"/>
      <c r="P87" s="8" t="str">
        <f t="shared" si="3"/>
        <v>M00129501400000000000</v>
      </c>
      <c r="R87" s="8" t="str">
        <f t="shared" si="4"/>
        <v>2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32701</v>
      </c>
      <c r="J88" s="1" t="s">
        <v>402</v>
      </c>
      <c r="K88" s="1">
        <v>4</v>
      </c>
      <c r="L88" s="1">
        <v>22</v>
      </c>
      <c r="M88" s="1" t="s">
        <v>400</v>
      </c>
      <c r="N88" s="42">
        <v>65000</v>
      </c>
      <c r="O88" s="41"/>
      <c r="P88" s="8" t="str">
        <f t="shared" si="3"/>
        <v>M00132701400000000000</v>
      </c>
      <c r="R88" s="8" t="str">
        <f t="shared" si="4"/>
        <v>3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33104</v>
      </c>
      <c r="J89" s="1" t="s">
        <v>402</v>
      </c>
      <c r="K89" s="1">
        <v>4</v>
      </c>
      <c r="L89" s="1">
        <v>22</v>
      </c>
      <c r="M89" s="1" t="s">
        <v>400</v>
      </c>
      <c r="N89" s="42">
        <v>714479</v>
      </c>
      <c r="O89" s="41"/>
      <c r="P89" s="8" t="str">
        <f t="shared" si="3"/>
        <v>M00133104400000000000</v>
      </c>
      <c r="R89" s="8" t="str">
        <f t="shared" si="4"/>
        <v>3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33602</v>
      </c>
      <c r="J90" s="1" t="s">
        <v>402</v>
      </c>
      <c r="K90" s="1">
        <v>4</v>
      </c>
      <c r="L90" s="1">
        <v>22</v>
      </c>
      <c r="M90" s="1" t="s">
        <v>400</v>
      </c>
      <c r="N90" s="42">
        <v>15000</v>
      </c>
      <c r="O90" s="41"/>
      <c r="P90" s="8" t="str">
        <f t="shared" si="3"/>
        <v>M00133602400000000000</v>
      </c>
      <c r="R90" s="8" t="str">
        <f t="shared" si="4"/>
        <v>3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34101</v>
      </c>
      <c r="J91" s="1" t="s">
        <v>402</v>
      </c>
      <c r="K91" s="1">
        <v>4</v>
      </c>
      <c r="L91" s="1">
        <v>22</v>
      </c>
      <c r="M91" s="1" t="s">
        <v>400</v>
      </c>
      <c r="N91" s="42">
        <v>560000</v>
      </c>
      <c r="O91" s="41"/>
      <c r="P91" s="8" t="str">
        <f t="shared" si="3"/>
        <v>M00134101400000000000</v>
      </c>
      <c r="R91" s="8" t="str">
        <f t="shared" si="4"/>
        <v>3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35801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20000</v>
      </c>
      <c r="O92" s="41"/>
      <c r="P92" s="8" t="str">
        <f t="shared" si="3"/>
        <v>M00135801400000000000</v>
      </c>
      <c r="R92" s="8" t="str">
        <f t="shared" si="4"/>
        <v>3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37204</v>
      </c>
      <c r="J93" s="1" t="s">
        <v>402</v>
      </c>
      <c r="K93" s="1">
        <v>4</v>
      </c>
      <c r="L93" s="1">
        <v>22</v>
      </c>
      <c r="M93" s="1" t="s">
        <v>400</v>
      </c>
      <c r="N93" s="42">
        <v>15000</v>
      </c>
      <c r="O93" s="41"/>
      <c r="P93" s="8" t="str">
        <f t="shared" si="3"/>
        <v>M00137204400000000000</v>
      </c>
      <c r="R93" s="8" t="str">
        <f t="shared" si="4"/>
        <v>3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37504</v>
      </c>
      <c r="J94" s="1" t="s">
        <v>402</v>
      </c>
      <c r="K94" s="1">
        <v>4</v>
      </c>
      <c r="L94" s="1">
        <v>22</v>
      </c>
      <c r="M94" s="1" t="s">
        <v>400</v>
      </c>
      <c r="N94" s="42">
        <v>20000</v>
      </c>
      <c r="O94" s="41"/>
      <c r="P94" s="8" t="str">
        <f t="shared" si="3"/>
        <v>M00137504400000000000</v>
      </c>
      <c r="R94" s="8" t="str">
        <f t="shared" si="4"/>
        <v>3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38201</v>
      </c>
      <c r="J95" s="1" t="s">
        <v>402</v>
      </c>
      <c r="K95" s="1">
        <v>4</v>
      </c>
      <c r="L95" s="1">
        <v>22</v>
      </c>
      <c r="M95" s="1" t="s">
        <v>400</v>
      </c>
      <c r="N95" s="42">
        <v>40000</v>
      </c>
      <c r="O95" s="41"/>
      <c r="P95" s="8" t="str">
        <f t="shared" si="3"/>
        <v>M00138201400000000000</v>
      </c>
      <c r="R95" s="8" t="str">
        <f t="shared" si="4"/>
        <v>3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39801</v>
      </c>
      <c r="J96" s="1" t="s">
        <v>402</v>
      </c>
      <c r="K96" s="1">
        <v>4</v>
      </c>
      <c r="L96" s="1">
        <v>22</v>
      </c>
      <c r="M96" s="1" t="s">
        <v>400</v>
      </c>
      <c r="N96" s="42">
        <v>131252</v>
      </c>
      <c r="O96" s="41"/>
      <c r="P96" s="8" t="str">
        <f t="shared" si="3"/>
        <v>M00139801400000000000</v>
      </c>
      <c r="R96" s="8" t="str">
        <f t="shared" si="4"/>
        <v>3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12101</v>
      </c>
      <c r="J97" s="1" t="s">
        <v>402</v>
      </c>
      <c r="K97" s="1">
        <v>4</v>
      </c>
      <c r="L97" s="1">
        <v>22</v>
      </c>
      <c r="M97" s="1" t="s">
        <v>400</v>
      </c>
      <c r="N97" s="42">
        <v>374883</v>
      </c>
      <c r="O97" s="41"/>
      <c r="P97" s="8" t="str">
        <f t="shared" si="3"/>
        <v>E00612101400000000000</v>
      </c>
      <c r="R97" s="8" t="str">
        <f t="shared" si="4"/>
        <v>1</v>
      </c>
      <c r="S97" s="8" t="str">
        <f t="shared" si="5"/>
        <v>1</v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12301</v>
      </c>
      <c r="J98" s="1" t="s">
        <v>402</v>
      </c>
      <c r="K98" s="1">
        <v>4</v>
      </c>
      <c r="L98" s="1">
        <v>22</v>
      </c>
      <c r="M98" s="1" t="s">
        <v>400</v>
      </c>
      <c r="N98" s="42">
        <v>413237</v>
      </c>
      <c r="O98" s="41"/>
      <c r="P98" s="8" t="str">
        <f t="shared" si="3"/>
        <v>E00612301400000000000</v>
      </c>
      <c r="R98" s="8" t="str">
        <f t="shared" si="4"/>
        <v>1</v>
      </c>
      <c r="S98" s="8" t="str">
        <f t="shared" si="5"/>
        <v>1</v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15501</v>
      </c>
      <c r="J99" s="1" t="s">
        <v>402</v>
      </c>
      <c r="K99" s="1">
        <v>4</v>
      </c>
      <c r="L99" s="1">
        <v>22</v>
      </c>
      <c r="M99" s="1" t="s">
        <v>400</v>
      </c>
      <c r="N99" s="42">
        <v>750000</v>
      </c>
      <c r="O99" s="41"/>
      <c r="P99" s="8" t="str">
        <f t="shared" si="3"/>
        <v>E00615501400000000000</v>
      </c>
      <c r="R99" s="8" t="str">
        <f t="shared" si="4"/>
        <v>1</v>
      </c>
      <c r="S99" s="8" t="str">
        <f t="shared" si="5"/>
        <v>1</v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15901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1343292</v>
      </c>
      <c r="O100" s="41"/>
      <c r="P100" s="8" t="str">
        <f t="shared" si="3"/>
        <v>E00615901400000000000</v>
      </c>
      <c r="R100" s="8" t="str">
        <f t="shared" si="4"/>
        <v>1</v>
      </c>
      <c r="S100" s="8" t="str">
        <f t="shared" si="5"/>
        <v>1</v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21101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689184</v>
      </c>
      <c r="O101" s="41"/>
      <c r="P101" s="8" t="str">
        <f t="shared" si="3"/>
        <v>E00621101400000000000</v>
      </c>
      <c r="R101" s="8" t="str">
        <f t="shared" si="4"/>
        <v>2</v>
      </c>
      <c r="S101" s="8" t="str">
        <f t="shared" si="5"/>
        <v>2</v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21201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60000</v>
      </c>
      <c r="O102" s="41"/>
      <c r="P102" s="8" t="str">
        <f t="shared" si="3"/>
        <v>E00621201400000000000</v>
      </c>
      <c r="R102" s="8" t="str">
        <f t="shared" si="4"/>
        <v>2</v>
      </c>
      <c r="S102" s="8" t="str">
        <f t="shared" si="5"/>
        <v>2</v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21401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156097</v>
      </c>
      <c r="O103" s="41"/>
      <c r="P103" s="8" t="str">
        <f t="shared" si="3"/>
        <v>E00621401400000000000</v>
      </c>
      <c r="R103" s="8" t="str">
        <f t="shared" si="4"/>
        <v>2</v>
      </c>
      <c r="S103" s="8" t="str">
        <f t="shared" si="5"/>
        <v>2</v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21501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35904</v>
      </c>
      <c r="O104" s="37"/>
      <c r="P104" s="8" t="str">
        <f t="shared" si="3"/>
        <v>E00621501400000000000</v>
      </c>
      <c r="R104" s="8" t="str">
        <f t="shared" si="4"/>
        <v>2</v>
      </c>
      <c r="S104" s="8" t="str">
        <f t="shared" si="5"/>
        <v>2</v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21502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680024</v>
      </c>
      <c r="O105" s="37"/>
      <c r="P105" s="8" t="str">
        <f t="shared" si="3"/>
        <v>E00621502400000000000</v>
      </c>
      <c r="R105" s="8" t="str">
        <f t="shared" si="4"/>
        <v>2</v>
      </c>
      <c r="S105" s="8" t="str">
        <f t="shared" si="5"/>
        <v>2</v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21601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131301</v>
      </c>
      <c r="O106" s="37"/>
      <c r="P106" s="8" t="str">
        <f t="shared" si="3"/>
        <v>E00621601400000000000</v>
      </c>
      <c r="R106" s="8" t="str">
        <f t="shared" si="4"/>
        <v>2</v>
      </c>
      <c r="S106" s="8" t="str">
        <f t="shared" si="5"/>
        <v>2</v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21701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2552</v>
      </c>
      <c r="O107" s="37"/>
      <c r="P107" s="8" t="str">
        <f t="shared" si="3"/>
        <v>E00621701400000000000</v>
      </c>
      <c r="R107" s="8" t="str">
        <f t="shared" si="4"/>
        <v>2</v>
      </c>
      <c r="S107" s="8" t="str">
        <f t="shared" si="5"/>
        <v>2</v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22103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10000</v>
      </c>
      <c r="O108" s="37"/>
      <c r="P108" s="8" t="str">
        <f t="shared" si="3"/>
        <v>E00622103400000000000</v>
      </c>
      <c r="R108" s="8" t="str">
        <f t="shared" si="4"/>
        <v>2</v>
      </c>
      <c r="S108" s="8" t="str">
        <f t="shared" si="5"/>
        <v>2</v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22104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171810</v>
      </c>
      <c r="O109" s="37"/>
      <c r="P109" s="8" t="str">
        <f t="shared" si="3"/>
        <v>E00622104400000000000</v>
      </c>
      <c r="R109" s="8" t="str">
        <f t="shared" si="4"/>
        <v>2</v>
      </c>
      <c r="S109" s="8" t="str">
        <f t="shared" si="5"/>
        <v>2</v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22106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66354</v>
      </c>
      <c r="O110" s="37"/>
      <c r="P110" s="8" t="str">
        <f t="shared" si="3"/>
        <v>E00622106400000000000</v>
      </c>
      <c r="R110" s="8" t="str">
        <f t="shared" si="4"/>
        <v>2</v>
      </c>
      <c r="S110" s="8" t="str">
        <f t="shared" si="5"/>
        <v>2</v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22301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34322</v>
      </c>
      <c r="O111" s="37"/>
      <c r="P111" s="8" t="str">
        <f t="shared" si="3"/>
        <v>E00622301400000000000</v>
      </c>
      <c r="R111" s="8" t="str">
        <f t="shared" si="4"/>
        <v>2</v>
      </c>
      <c r="S111" s="8" t="str">
        <f t="shared" si="5"/>
        <v>2</v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24101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10000</v>
      </c>
      <c r="O112" s="37"/>
      <c r="P112" s="8" t="str">
        <f t="shared" si="3"/>
        <v>E00624101400000000000</v>
      </c>
      <c r="R112" s="8" t="str">
        <f t="shared" si="4"/>
        <v>2</v>
      </c>
      <c r="S112" s="8" t="str">
        <f t="shared" si="5"/>
        <v>2</v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24201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45472</v>
      </c>
      <c r="O113" s="37"/>
      <c r="P113" s="8" t="str">
        <f t="shared" si="3"/>
        <v>E00624201400000000000</v>
      </c>
      <c r="R113" s="8" t="str">
        <f t="shared" si="4"/>
        <v>2</v>
      </c>
      <c r="S113" s="8" t="str">
        <f t="shared" si="5"/>
        <v>2</v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24301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20000</v>
      </c>
      <c r="O114" s="37"/>
      <c r="P114" s="8" t="str">
        <f t="shared" si="3"/>
        <v>E00624301400000000000</v>
      </c>
      <c r="R114" s="8" t="str">
        <f t="shared" si="4"/>
        <v>2</v>
      </c>
      <c r="S114" s="8" t="str">
        <f t="shared" si="5"/>
        <v>2</v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24401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21252</v>
      </c>
      <c r="O115" s="37"/>
      <c r="P115" s="8" t="str">
        <f t="shared" si="3"/>
        <v>E00624401400000000000</v>
      </c>
      <c r="R115" s="8" t="str">
        <f t="shared" si="4"/>
        <v>2</v>
      </c>
      <c r="S115" s="8" t="str">
        <f t="shared" si="5"/>
        <v>2</v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24501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16619</v>
      </c>
      <c r="O116" s="37"/>
      <c r="P116" s="8" t="str">
        <f t="shared" si="3"/>
        <v>E00624501400000000000</v>
      </c>
      <c r="R116" s="8" t="str">
        <f t="shared" si="4"/>
        <v>2</v>
      </c>
      <c r="S116" s="8" t="str">
        <f t="shared" si="5"/>
        <v>2</v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24601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4778282</v>
      </c>
      <c r="O117" s="37"/>
      <c r="P117" s="8" t="str">
        <f t="shared" si="3"/>
        <v>E00624601400000000000</v>
      </c>
      <c r="R117" s="8" t="str">
        <f t="shared" si="4"/>
        <v>2</v>
      </c>
      <c r="S117" s="8" t="str">
        <f t="shared" si="5"/>
        <v>2</v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24701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923944</v>
      </c>
      <c r="O118" s="37"/>
      <c r="P118" s="8" t="str">
        <f t="shared" si="3"/>
        <v>E00624701400000000000</v>
      </c>
      <c r="R118" s="8" t="str">
        <f t="shared" si="4"/>
        <v>2</v>
      </c>
      <c r="S118" s="8" t="str">
        <f t="shared" si="5"/>
        <v>2</v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24801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264499</v>
      </c>
      <c r="O119" s="37"/>
      <c r="P119" s="8" t="str">
        <f t="shared" si="3"/>
        <v>E00624801400000000000</v>
      </c>
      <c r="R119" s="8" t="str">
        <f t="shared" si="4"/>
        <v>2</v>
      </c>
      <c r="S119" s="8" t="str">
        <f t="shared" si="5"/>
        <v>2</v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24901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495611</v>
      </c>
      <c r="O120" s="37"/>
      <c r="P120" s="8" t="str">
        <f t="shared" si="3"/>
        <v>E00624901400000000000</v>
      </c>
      <c r="R120" s="8" t="str">
        <f t="shared" si="4"/>
        <v>2</v>
      </c>
      <c r="S120" s="8" t="str">
        <f t="shared" si="5"/>
        <v>2</v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25101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319539</v>
      </c>
      <c r="O121" s="37"/>
      <c r="P121" s="8" t="str">
        <f t="shared" si="3"/>
        <v>E00625101400000000000</v>
      </c>
      <c r="R121" s="8" t="str">
        <f t="shared" si="4"/>
        <v>2</v>
      </c>
      <c r="S121" s="8" t="str">
        <f t="shared" si="5"/>
        <v>2</v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25301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15000</v>
      </c>
      <c r="O122" s="37"/>
      <c r="P122" s="8" t="str">
        <f t="shared" si="3"/>
        <v>E00625301400000000000</v>
      </c>
      <c r="R122" s="8" t="str">
        <f t="shared" si="4"/>
        <v>2</v>
      </c>
      <c r="S122" s="8" t="str">
        <f t="shared" si="5"/>
        <v>2</v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25401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20871</v>
      </c>
      <c r="O123" s="37"/>
      <c r="P123" s="8" t="str">
        <f t="shared" si="3"/>
        <v>E00625401400000000000</v>
      </c>
      <c r="R123" s="8" t="str">
        <f t="shared" si="4"/>
        <v>2</v>
      </c>
      <c r="S123" s="8" t="str">
        <f t="shared" si="5"/>
        <v>2</v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25501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2727028</v>
      </c>
      <c r="O124" s="37"/>
      <c r="P124" s="8" t="str">
        <f t="shared" si="3"/>
        <v>E00625501400000000000</v>
      </c>
      <c r="R124" s="8" t="str">
        <f t="shared" si="4"/>
        <v>2</v>
      </c>
      <c r="S124" s="8" t="str">
        <f t="shared" si="5"/>
        <v>2</v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25901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4323669</v>
      </c>
      <c r="O125" s="37"/>
      <c r="P125" s="8" t="str">
        <f t="shared" si="3"/>
        <v>E00625901400000000000</v>
      </c>
      <c r="R125" s="8" t="str">
        <f t="shared" si="4"/>
        <v>2</v>
      </c>
      <c r="S125" s="8" t="str">
        <f t="shared" si="5"/>
        <v>2</v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26102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1137584</v>
      </c>
      <c r="O126" s="37"/>
      <c r="P126" s="8" t="str">
        <f t="shared" si="3"/>
        <v>E00626102400000000000</v>
      </c>
      <c r="R126" s="8" t="str">
        <f t="shared" si="4"/>
        <v>2</v>
      </c>
      <c r="S126" s="8" t="str">
        <f t="shared" si="5"/>
        <v>2</v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26105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600282</v>
      </c>
      <c r="O127" s="37"/>
      <c r="P127" s="8" t="str">
        <f t="shared" si="3"/>
        <v>E00626105400000000000</v>
      </c>
      <c r="R127" s="8" t="str">
        <f t="shared" si="4"/>
        <v>2</v>
      </c>
      <c r="S127" s="8" t="str">
        <f t="shared" si="5"/>
        <v>2</v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27101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158709</v>
      </c>
      <c r="O128" s="37"/>
      <c r="P128" s="8" t="str">
        <f t="shared" si="3"/>
        <v>E00627101400000000000</v>
      </c>
      <c r="R128" s="8" t="str">
        <f t="shared" si="4"/>
        <v>2</v>
      </c>
      <c r="S128" s="8" t="str">
        <f t="shared" si="5"/>
        <v>2</v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27201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536903</v>
      </c>
      <c r="O129" s="37"/>
      <c r="P129" s="8" t="str">
        <f t="shared" si="3"/>
        <v>E00627201400000000000</v>
      </c>
      <c r="R129" s="8" t="str">
        <f t="shared" si="4"/>
        <v>2</v>
      </c>
      <c r="S129" s="8" t="str">
        <f t="shared" si="5"/>
        <v>2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27301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4698</v>
      </c>
      <c r="O130" s="37"/>
      <c r="P130" s="8" t="str">
        <f t="shared" si="3"/>
        <v>E00627301400000000000</v>
      </c>
      <c r="R130" s="8" t="str">
        <f t="shared" si="4"/>
        <v>2</v>
      </c>
      <c r="S130" s="8" t="str">
        <f t="shared" si="5"/>
        <v>2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29101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802120</v>
      </c>
      <c r="O131" s="37"/>
      <c r="P131" s="8" t="str">
        <f t="shared" si="3"/>
        <v>E00629101400000000000</v>
      </c>
      <c r="R131" s="8" t="str">
        <f t="shared" si="4"/>
        <v>2</v>
      </c>
      <c r="S131" s="8" t="str">
        <f t="shared" si="5"/>
        <v>2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29201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70348</v>
      </c>
      <c r="O132" s="37"/>
      <c r="P132" s="8" t="str">
        <f t="shared" si="3"/>
        <v>E00629201400000000000</v>
      </c>
      <c r="R132" s="8" t="str">
        <f t="shared" si="4"/>
        <v>2</v>
      </c>
      <c r="S132" s="8" t="str">
        <f t="shared" si="5"/>
        <v>2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29301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40638</v>
      </c>
      <c r="O133" s="37"/>
      <c r="P133" s="8" t="str">
        <f t="shared" si="3"/>
        <v>E00629301400000000000</v>
      </c>
      <c r="R133" s="8" t="str">
        <f t="shared" si="4"/>
        <v>2</v>
      </c>
      <c r="S133" s="8" t="str">
        <f t="shared" si="5"/>
        <v>2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29401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99130</v>
      </c>
      <c r="O134" s="37"/>
      <c r="P134" s="8" t="str">
        <f t="shared" si="3"/>
        <v>E00629401400000000000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29501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2525201</v>
      </c>
      <c r="O135" s="37"/>
      <c r="P135" s="8" t="str">
        <f t="shared" si="3"/>
        <v>E00629501400000000000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29601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83280</v>
      </c>
      <c r="O136" s="37"/>
      <c r="P136" s="8" t="str">
        <f t="shared" ref="P136:P185" si="6">+CONCATENATE(H136,I136,K136,M136)</f>
        <v>E00629601400000000000</v>
      </c>
      <c r="R136" s="8" t="str">
        <f t="shared" ref="R136:R193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29801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1295894</v>
      </c>
      <c r="O137" s="37"/>
      <c r="P137" s="8" t="str">
        <f t="shared" si="6"/>
        <v>E00629801400000000000</v>
      </c>
      <c r="R137" s="8" t="str">
        <f t="shared" si="7"/>
        <v>2</v>
      </c>
      <c r="S137" s="8" t="str">
        <f t="shared" ref="S137:S193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29901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109158</v>
      </c>
      <c r="O138" s="37"/>
      <c r="P138" s="8" t="str">
        <f t="shared" si="6"/>
        <v>E00629901400000000000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31101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15546574</v>
      </c>
      <c r="O139" s="37"/>
      <c r="P139" s="8" t="str">
        <f t="shared" si="6"/>
        <v>E00631101400000000000</v>
      </c>
      <c r="R139" s="8" t="str">
        <f t="shared" si="7"/>
        <v>3</v>
      </c>
      <c r="S139" s="8" t="str">
        <f t="shared" si="8"/>
        <v>3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31201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4906838</v>
      </c>
      <c r="O140" s="37"/>
      <c r="P140" s="8" t="str">
        <f t="shared" si="6"/>
        <v>E00631201400000000000</v>
      </c>
      <c r="R140" s="8" t="str">
        <f t="shared" si="7"/>
        <v>3</v>
      </c>
      <c r="S140" s="8" t="str">
        <f t="shared" si="8"/>
        <v>3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31301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2500000</v>
      </c>
      <c r="O141" s="37"/>
      <c r="P141" s="8" t="str">
        <f t="shared" si="6"/>
        <v>E00631301400000000000</v>
      </c>
      <c r="R141" s="8" t="str">
        <f t="shared" si="7"/>
        <v>3</v>
      </c>
      <c r="S141" s="8" t="str">
        <f t="shared" si="8"/>
        <v>3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31401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60000</v>
      </c>
      <c r="O142" s="37"/>
      <c r="P142" s="8" t="str">
        <f t="shared" si="6"/>
        <v>E00631401400000000000</v>
      </c>
      <c r="R142" s="8" t="str">
        <f t="shared" si="7"/>
        <v>3</v>
      </c>
      <c r="S142" s="8" t="str">
        <f t="shared" si="8"/>
        <v>3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31603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321424</v>
      </c>
      <c r="O143" s="37"/>
      <c r="P143" s="8" t="str">
        <f t="shared" si="6"/>
        <v>E00631603400000000000</v>
      </c>
      <c r="R143" s="8" t="str">
        <f t="shared" si="7"/>
        <v>3</v>
      </c>
      <c r="S143" s="8" t="str">
        <f t="shared" si="8"/>
        <v>3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31801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300000</v>
      </c>
      <c r="O144" s="37"/>
      <c r="P144" s="8" t="str">
        <f t="shared" si="6"/>
        <v>E00631801400000000000</v>
      </c>
      <c r="R144" s="8" t="str">
        <f t="shared" si="7"/>
        <v>3</v>
      </c>
      <c r="S144" s="8" t="str">
        <f t="shared" si="8"/>
        <v>3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31904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262309</v>
      </c>
      <c r="O145" s="37"/>
      <c r="P145" s="8" t="str">
        <f t="shared" si="6"/>
        <v>E00631904400000000000</v>
      </c>
      <c r="R145" s="8" t="str">
        <f t="shared" si="7"/>
        <v>3</v>
      </c>
      <c r="S145" s="8" t="str">
        <f t="shared" si="8"/>
        <v>3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32301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676125</v>
      </c>
      <c r="O146" s="37"/>
      <c r="P146" s="8" t="str">
        <f t="shared" si="6"/>
        <v>E00632301400000000000</v>
      </c>
      <c r="R146" s="8" t="str">
        <f t="shared" si="7"/>
        <v>3</v>
      </c>
      <c r="S146" s="8" t="str">
        <f t="shared" si="8"/>
        <v>3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32302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29928</v>
      </c>
      <c r="O147" s="37"/>
      <c r="P147" s="8" t="str">
        <f t="shared" si="6"/>
        <v>E00632302400000000000</v>
      </c>
      <c r="R147" s="8" t="str">
        <f t="shared" si="7"/>
        <v>3</v>
      </c>
      <c r="S147" s="8" t="str">
        <f t="shared" si="8"/>
        <v>3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32502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77115</v>
      </c>
      <c r="O148" s="37"/>
      <c r="P148" s="8" t="str">
        <f t="shared" si="6"/>
        <v>E00632502400000000000</v>
      </c>
      <c r="R148" s="8" t="str">
        <f t="shared" si="7"/>
        <v>3</v>
      </c>
      <c r="S148" s="8" t="str">
        <f t="shared" si="8"/>
        <v>3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2591000</v>
      </c>
      <c r="O149" s="37"/>
      <c r="P149" s="8" t="str">
        <f t="shared" si="6"/>
        <v>E00632503400000000000</v>
      </c>
      <c r="R149" s="8" t="str">
        <f t="shared" si="7"/>
        <v>3</v>
      </c>
      <c r="S149" s="8" t="str">
        <f t="shared" si="8"/>
        <v>3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32701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1477542</v>
      </c>
      <c r="O150" s="37"/>
      <c r="P150" s="8" t="str">
        <f t="shared" si="6"/>
        <v>E00632701400000000000</v>
      </c>
      <c r="R150" s="8" t="str">
        <f t="shared" si="7"/>
        <v>3</v>
      </c>
      <c r="S150" s="8" t="str">
        <f t="shared" si="8"/>
        <v>3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33104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11712264</v>
      </c>
      <c r="O151" s="37"/>
      <c r="P151" s="8" t="str">
        <f t="shared" si="6"/>
        <v>E00633104400000000000</v>
      </c>
      <c r="R151" s="8" t="str">
        <f t="shared" si="7"/>
        <v>3</v>
      </c>
      <c r="S151" s="8" t="str">
        <f t="shared" si="8"/>
        <v>3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33201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0</v>
      </c>
      <c r="O152" s="37"/>
      <c r="P152" s="8" t="str">
        <f t="shared" si="6"/>
        <v>E00633201400000000000</v>
      </c>
      <c r="R152" s="8" t="str">
        <f t="shared" si="7"/>
        <v>3</v>
      </c>
      <c r="S152" s="8" t="str">
        <f t="shared" si="8"/>
        <v>3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33301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1624740</v>
      </c>
      <c r="O153" s="37"/>
      <c r="P153" s="8" t="str">
        <f t="shared" si="6"/>
        <v>E00633301400000000000</v>
      </c>
      <c r="R153" s="8" t="str">
        <f t="shared" si="7"/>
        <v>3</v>
      </c>
      <c r="S153" s="8" t="str">
        <f t="shared" si="8"/>
        <v>3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152850</v>
      </c>
      <c r="O154" s="37"/>
      <c r="P154" s="8" t="str">
        <f t="shared" si="6"/>
        <v>E00633303400000000000</v>
      </c>
      <c r="R154" s="8" t="str">
        <f t="shared" si="7"/>
        <v>3</v>
      </c>
      <c r="S154" s="8" t="str">
        <f t="shared" si="8"/>
        <v>3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1025000</v>
      </c>
      <c r="O155" s="37"/>
      <c r="P155" s="8" t="str">
        <f t="shared" si="6"/>
        <v>E00633401400000000000</v>
      </c>
      <c r="R155" s="8" t="str">
        <f t="shared" si="7"/>
        <v>3</v>
      </c>
      <c r="S155" s="8" t="str">
        <f t="shared" si="8"/>
        <v>3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33602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577229</v>
      </c>
      <c r="O156" s="37"/>
      <c r="P156" s="8" t="str">
        <f t="shared" si="6"/>
        <v>E00633602400000000000</v>
      </c>
      <c r="R156" s="8" t="str">
        <f t="shared" si="7"/>
        <v>3</v>
      </c>
      <c r="S156" s="8" t="str">
        <f t="shared" si="8"/>
        <v>3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33605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109600</v>
      </c>
      <c r="O157" s="37"/>
      <c r="P157" s="8" t="str">
        <f t="shared" si="6"/>
        <v>E00633605400000000000</v>
      </c>
      <c r="R157" s="8" t="str">
        <f t="shared" si="7"/>
        <v>3</v>
      </c>
      <c r="S157" s="8" t="str">
        <f t="shared" si="8"/>
        <v>3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33801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820000</v>
      </c>
      <c r="O158" s="37"/>
      <c r="P158" s="8" t="str">
        <f t="shared" si="6"/>
        <v>E00633801400000000000</v>
      </c>
      <c r="R158" s="8" t="str">
        <f t="shared" si="7"/>
        <v>3</v>
      </c>
      <c r="S158" s="8" t="str">
        <f t="shared" si="8"/>
        <v>3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33903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395695</v>
      </c>
      <c r="O159" s="37"/>
      <c r="P159" s="8" t="str">
        <f t="shared" si="6"/>
        <v>E00633903400000000000</v>
      </c>
      <c r="R159" s="8" t="str">
        <f t="shared" si="7"/>
        <v>3</v>
      </c>
      <c r="S159" s="8" t="str">
        <f t="shared" si="8"/>
        <v>3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34501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790000</v>
      </c>
      <c r="O160" s="37"/>
      <c r="P160" s="8" t="str">
        <f t="shared" si="6"/>
        <v>E00634501400000000000</v>
      </c>
      <c r="R160" s="8" t="str">
        <f t="shared" si="7"/>
        <v>3</v>
      </c>
      <c r="S160" s="8" t="str">
        <f t="shared" si="8"/>
        <v>3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124458</v>
      </c>
      <c r="O161" s="37"/>
      <c r="P161" s="8" t="str">
        <f t="shared" si="6"/>
        <v>E00634601400000000000</v>
      </c>
      <c r="R161" s="8" t="str">
        <f t="shared" si="7"/>
        <v>3</v>
      </c>
      <c r="S161" s="8" t="str">
        <f t="shared" si="8"/>
        <v>3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979255</v>
      </c>
      <c r="O162" s="37"/>
      <c r="P162" s="8" t="str">
        <f t="shared" si="6"/>
        <v>E00634701400000000000</v>
      </c>
      <c r="R162" s="8" t="str">
        <f t="shared" si="7"/>
        <v>3</v>
      </c>
      <c r="S162" s="8" t="str">
        <f t="shared" si="8"/>
        <v>3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35101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145719</v>
      </c>
      <c r="O163" s="37"/>
      <c r="P163" s="8" t="str">
        <f t="shared" si="6"/>
        <v>E00635101400000000000</v>
      </c>
      <c r="R163" s="8" t="str">
        <f t="shared" si="7"/>
        <v>3</v>
      </c>
      <c r="S163" s="8" t="str">
        <f t="shared" si="8"/>
        <v>3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35102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1965971</v>
      </c>
      <c r="O164" s="37"/>
      <c r="P164" s="8" t="str">
        <f t="shared" si="6"/>
        <v>E00635102400000000000</v>
      </c>
      <c r="R164" s="8" t="str">
        <f t="shared" si="7"/>
        <v>3</v>
      </c>
      <c r="S164" s="8" t="str">
        <f t="shared" si="8"/>
        <v>3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35301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2570000</v>
      </c>
      <c r="O165" s="37"/>
      <c r="P165" s="8" t="str">
        <f t="shared" si="6"/>
        <v>E00635301400000000000</v>
      </c>
      <c r="R165" s="8" t="str">
        <f t="shared" si="7"/>
        <v>3</v>
      </c>
      <c r="S165" s="8" t="str">
        <f t="shared" si="8"/>
        <v>3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35401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8429633</v>
      </c>
      <c r="O166" s="37"/>
      <c r="P166" s="8" t="str">
        <f t="shared" si="6"/>
        <v>E00635401400000000000</v>
      </c>
      <c r="R166" s="8" t="str">
        <f t="shared" si="7"/>
        <v>3</v>
      </c>
      <c r="S166" s="8" t="str">
        <f t="shared" si="8"/>
        <v>3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35501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520000</v>
      </c>
      <c r="O167" s="37"/>
      <c r="P167" s="8" t="str">
        <f t="shared" si="6"/>
        <v>E00635501400000000000</v>
      </c>
      <c r="R167" s="8" t="str">
        <f t="shared" si="7"/>
        <v>3</v>
      </c>
      <c r="S167" s="8" t="str">
        <f t="shared" si="8"/>
        <v>3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35701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7950211</v>
      </c>
      <c r="O168" s="37"/>
      <c r="P168" s="8" t="str">
        <f t="shared" si="6"/>
        <v>E00635701400000000000</v>
      </c>
      <c r="R168" s="8" t="str">
        <f t="shared" si="7"/>
        <v>3</v>
      </c>
      <c r="S168" s="8" t="str">
        <f t="shared" si="8"/>
        <v>3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35801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1014172</v>
      </c>
      <c r="O169" s="37"/>
      <c r="P169" s="8" t="str">
        <f t="shared" si="6"/>
        <v>E00635801400000000000</v>
      </c>
      <c r="R169" s="8" t="str">
        <f t="shared" si="7"/>
        <v>3</v>
      </c>
      <c r="S169" s="8" t="str">
        <f t="shared" si="8"/>
        <v>3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35901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1280000</v>
      </c>
      <c r="O170" s="37"/>
      <c r="P170" s="8" t="str">
        <f t="shared" si="6"/>
        <v>E00635901400000000000</v>
      </c>
      <c r="R170" s="8" t="str">
        <f t="shared" si="7"/>
        <v>3</v>
      </c>
      <c r="S170" s="8" t="str">
        <f t="shared" si="8"/>
        <v>3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37101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220000</v>
      </c>
      <c r="O171" s="37"/>
      <c r="P171" s="8" t="str">
        <f t="shared" si="6"/>
        <v>E00637101400000000000</v>
      </c>
      <c r="R171" s="8" t="str">
        <f t="shared" si="7"/>
        <v>3</v>
      </c>
      <c r="S171" s="8" t="str">
        <f t="shared" si="8"/>
        <v>3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37104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45000</v>
      </c>
      <c r="O172" s="37"/>
      <c r="P172" s="8" t="str">
        <f t="shared" si="6"/>
        <v>E00637104400000000000</v>
      </c>
      <c r="R172" s="8" t="str">
        <f t="shared" si="7"/>
        <v>3</v>
      </c>
      <c r="S172" s="8" t="str">
        <f t="shared" si="8"/>
        <v>3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37106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650000</v>
      </c>
      <c r="O173" s="37"/>
      <c r="P173" s="8" t="str">
        <f t="shared" si="6"/>
        <v>E00637106400000000000</v>
      </c>
      <c r="R173" s="8" t="str">
        <f t="shared" si="7"/>
        <v>3</v>
      </c>
      <c r="S173" s="8" t="str">
        <f t="shared" si="8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37201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245000</v>
      </c>
      <c r="O174" s="37"/>
      <c r="P174" s="8" t="str">
        <f t="shared" si="6"/>
        <v>E00637201400000000000</v>
      </c>
      <c r="R174" s="8" t="str">
        <f t="shared" si="7"/>
        <v>3</v>
      </c>
      <c r="S174" s="8" t="str">
        <f t="shared" si="8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37204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430000</v>
      </c>
      <c r="O175" s="37"/>
      <c r="P175" s="8" t="str">
        <f t="shared" si="6"/>
        <v>E00637204400000000000</v>
      </c>
      <c r="R175" s="8" t="str">
        <f t="shared" si="7"/>
        <v>3</v>
      </c>
      <c r="S175" s="8" t="str">
        <f t="shared" si="8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37206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170000</v>
      </c>
      <c r="O176" s="37"/>
      <c r="P176" s="8" t="str">
        <f t="shared" si="6"/>
        <v>E00637206400000000000</v>
      </c>
      <c r="R176" s="8" t="str">
        <f t="shared" si="7"/>
        <v>3</v>
      </c>
      <c r="S176" s="8" t="str">
        <f t="shared" si="8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37501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1000000</v>
      </c>
      <c r="O177" s="37"/>
      <c r="P177" s="8" t="str">
        <f t="shared" si="6"/>
        <v>E00637501400000000000</v>
      </c>
      <c r="R177" s="8" t="str">
        <f t="shared" si="7"/>
        <v>3</v>
      </c>
      <c r="S177" s="8" t="str">
        <f t="shared" si="8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37504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460000</v>
      </c>
      <c r="O178" s="37"/>
      <c r="P178" s="8" t="str">
        <f t="shared" si="6"/>
        <v>E00637504400000000000</v>
      </c>
      <c r="R178" s="8" t="str">
        <f t="shared" si="7"/>
        <v>3</v>
      </c>
      <c r="S178" s="8" t="str">
        <f t="shared" si="8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37602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1050000</v>
      </c>
      <c r="O179" s="37"/>
      <c r="P179" s="8" t="str">
        <f t="shared" si="6"/>
        <v>E00637602400000000000</v>
      </c>
      <c r="R179" s="8" t="str">
        <f t="shared" si="7"/>
        <v>3</v>
      </c>
      <c r="S179" s="8" t="str">
        <f t="shared" si="8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38301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30000</v>
      </c>
      <c r="O180" s="37"/>
      <c r="P180" s="8" t="str">
        <f t="shared" si="6"/>
        <v>E00638301400000000000</v>
      </c>
      <c r="R180" s="8" t="str">
        <f t="shared" si="7"/>
        <v>3</v>
      </c>
      <c r="S180" s="8" t="str">
        <f t="shared" si="8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39201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140000</v>
      </c>
      <c r="O181" s="37"/>
      <c r="P181" s="8" t="str">
        <f t="shared" si="6"/>
        <v>E00639201400000000000</v>
      </c>
      <c r="R181" s="8" t="str">
        <f t="shared" si="7"/>
        <v>3</v>
      </c>
      <c r="S181" s="8" t="str">
        <f t="shared" si="8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39202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140000</v>
      </c>
      <c r="O182" s="37"/>
      <c r="P182" s="8" t="str">
        <f t="shared" si="6"/>
        <v>E00639202400000000000</v>
      </c>
      <c r="R182" s="8" t="str">
        <f t="shared" si="7"/>
        <v>3</v>
      </c>
      <c r="S182" s="8" t="str">
        <f t="shared" si="8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39301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440000</v>
      </c>
      <c r="O183" s="37"/>
      <c r="P183" s="8" t="str">
        <f t="shared" si="6"/>
        <v>E00639301400000000000</v>
      </c>
      <c r="R183" s="8" t="str">
        <f t="shared" si="7"/>
        <v>3</v>
      </c>
      <c r="S183" s="8" t="str">
        <f t="shared" si="8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39401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2500000</v>
      </c>
      <c r="O184" s="37"/>
      <c r="P184" s="8" t="str">
        <f t="shared" si="6"/>
        <v>E00639401400000000000</v>
      </c>
      <c r="R184" s="8" t="str">
        <f t="shared" si="7"/>
        <v>3</v>
      </c>
      <c r="S184" s="8" t="str">
        <f t="shared" si="8"/>
        <v>3</v>
      </c>
    </row>
    <row r="185" spans="1:19" s="36" customFormat="1" ht="20.100000000000001" customHeight="1" thickBot="1" x14ac:dyDescent="0.3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39801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927831</v>
      </c>
      <c r="O185" s="37"/>
      <c r="P185" s="8" t="str">
        <f t="shared" si="6"/>
        <v>E00639801400000000000</v>
      </c>
      <c r="R185" s="8" t="str">
        <f t="shared" si="7"/>
        <v>3</v>
      </c>
      <c r="S185" s="8" t="str">
        <f t="shared" si="8"/>
        <v>3</v>
      </c>
    </row>
    <row r="186" spans="1:19" ht="20.100000000000001" customHeight="1" thickBot="1" x14ac:dyDescent="0.3">
      <c r="A186" s="35"/>
      <c r="B186" s="3" t="s">
        <v>399</v>
      </c>
      <c r="C186" s="3"/>
      <c r="D186" s="3"/>
      <c r="E186" s="3"/>
      <c r="F186" s="3"/>
      <c r="G186" s="3"/>
      <c r="H186" s="3"/>
      <c r="I186" s="55"/>
      <c r="J186" s="3"/>
      <c r="K186" s="3"/>
      <c r="L186" s="3"/>
      <c r="M186" s="3"/>
      <c r="N186" s="34">
        <f>SUM(N8:N185)</f>
        <v>292437476</v>
      </c>
      <c r="O186" s="33"/>
      <c r="R186" s="8" t="str">
        <f t="shared" si="7"/>
        <v/>
      </c>
      <c r="S186" s="8" t="str">
        <f t="shared" si="8"/>
        <v/>
      </c>
    </row>
    <row r="187" spans="1:19" x14ac:dyDescent="0.25">
      <c r="O187" s="31"/>
      <c r="R187" s="8" t="str">
        <f t="shared" si="7"/>
        <v/>
      </c>
      <c r="S187" s="8" t="str">
        <f t="shared" si="8"/>
        <v/>
      </c>
    </row>
    <row r="188" spans="1:19" x14ac:dyDescent="0.25">
      <c r="N188" s="31">
        <f>+N186-'ORIGINAL 2023'!C273</f>
        <v>0</v>
      </c>
      <c r="O188" s="31"/>
      <c r="R188" s="8" t="str">
        <f t="shared" si="7"/>
        <v/>
      </c>
      <c r="S188" s="8" t="str">
        <f t="shared" si="8"/>
        <v/>
      </c>
    </row>
    <row r="189" spans="1:19" x14ac:dyDescent="0.25">
      <c r="R189" s="8" t="str">
        <f t="shared" si="7"/>
        <v/>
      </c>
      <c r="S189" s="8" t="str">
        <f t="shared" si="8"/>
        <v/>
      </c>
    </row>
    <row r="190" spans="1:19" x14ac:dyDescent="0.25">
      <c r="R190" s="8" t="str">
        <f t="shared" si="7"/>
        <v/>
      </c>
      <c r="S190" s="8" t="str">
        <f t="shared" si="8"/>
        <v/>
      </c>
    </row>
    <row r="191" spans="1:19" x14ac:dyDescent="0.25">
      <c r="R191" s="8" t="str">
        <f t="shared" si="7"/>
        <v/>
      </c>
      <c r="S191" s="8" t="str">
        <f t="shared" si="8"/>
        <v/>
      </c>
    </row>
    <row r="192" spans="1:19" x14ac:dyDescent="0.25">
      <c r="R192" s="8" t="str">
        <f t="shared" si="7"/>
        <v/>
      </c>
      <c r="S192" s="8" t="str">
        <f t="shared" si="8"/>
        <v/>
      </c>
    </row>
    <row r="193" spans="18:19" x14ac:dyDescent="0.25">
      <c r="R193" s="8" t="str">
        <f t="shared" si="7"/>
        <v/>
      </c>
      <c r="S193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73AC-A587-4299-B9F5-92433905FDB8}">
  <dimension ref="A1:I16"/>
  <sheetViews>
    <sheetView showGridLines="0" workbookViewId="0">
      <selection activeCell="C164" sqref="C164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  <col min="9" max="9" width="11.42578125" style="145"/>
  </cols>
  <sheetData>
    <row r="1" spans="1:8" ht="18" x14ac:dyDescent="0.2">
      <c r="A1" s="135" t="s">
        <v>1</v>
      </c>
      <c r="B1" s="135"/>
      <c r="C1" s="135"/>
      <c r="D1" s="135"/>
      <c r="E1" s="135"/>
      <c r="F1" s="135"/>
      <c r="G1" s="135"/>
      <c r="H1" s="135"/>
    </row>
    <row r="2" spans="1:8" ht="18" x14ac:dyDescent="0.2">
      <c r="A2" s="135" t="s">
        <v>513</v>
      </c>
      <c r="B2" s="135"/>
      <c r="C2" s="135"/>
      <c r="D2" s="135"/>
      <c r="E2" s="135"/>
      <c r="F2" s="135"/>
      <c r="G2" s="135"/>
      <c r="H2" s="135"/>
    </row>
    <row r="3" spans="1:8" ht="15" x14ac:dyDescent="0.2">
      <c r="A3" s="136" t="s">
        <v>114</v>
      </c>
      <c r="B3" s="136"/>
      <c r="C3" s="136"/>
      <c r="D3" s="136"/>
      <c r="E3" s="136"/>
      <c r="F3" s="136"/>
      <c r="G3" s="136"/>
      <c r="H3" s="136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7" t="s">
        <v>496</v>
      </c>
      <c r="B5" s="138"/>
      <c r="C5" s="138"/>
      <c r="D5" s="139"/>
      <c r="E5" s="103">
        <v>1000</v>
      </c>
      <c r="F5" s="113">
        <v>2000</v>
      </c>
      <c r="G5" s="113">
        <v>3000</v>
      </c>
      <c r="H5" s="143" t="s">
        <v>399</v>
      </c>
    </row>
    <row r="6" spans="1:8" ht="29.25" thickBot="1" x14ac:dyDescent="0.25">
      <c r="A6" s="140"/>
      <c r="B6" s="141"/>
      <c r="C6" s="141"/>
      <c r="D6" s="142"/>
      <c r="E6" s="105" t="s">
        <v>497</v>
      </c>
      <c r="F6" s="106" t="s">
        <v>498</v>
      </c>
      <c r="G6" s="106" t="s">
        <v>499</v>
      </c>
      <c r="H6" s="144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33" t="s">
        <v>500</v>
      </c>
      <c r="C8" s="133"/>
      <c r="D8" s="134"/>
      <c r="E8" s="92">
        <f>+SUMIF('TOTAL RECURSOS 2023'!$S:$S,1,'TOTAL RECURSOS 2023'!$N:$N)</f>
        <v>132329923</v>
      </c>
      <c r="F8" s="92">
        <f>+SUMIF('TOTAL RECURSOS 2023'!$S:$S,2,'TOTAL RECURSOS 2023'!$N:$N)</f>
        <v>23483279</v>
      </c>
      <c r="G8" s="92">
        <f>+SUMIF('TOTAL RECURSOS 2023'!$S:$S,3,'TOTAL RECURSOS 2023'!$N:$N)</f>
        <v>115694964</v>
      </c>
      <c r="H8" s="93">
        <f>+E8+F8+G8</f>
        <v>271508166</v>
      </c>
    </row>
    <row r="9" spans="1:8" ht="36" customHeight="1" x14ac:dyDescent="0.2">
      <c r="A9" s="94"/>
      <c r="B9" s="6"/>
      <c r="C9" s="95" t="s">
        <v>403</v>
      </c>
      <c r="D9" s="96" t="s">
        <v>501</v>
      </c>
      <c r="E9" s="92">
        <f>+E8</f>
        <v>132329923</v>
      </c>
      <c r="F9" s="92">
        <f>+F8</f>
        <v>23483279</v>
      </c>
      <c r="G9" s="92">
        <f>+G8</f>
        <v>115694964</v>
      </c>
      <c r="H9" s="92">
        <f>+H8</f>
        <v>271508166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s="145" customFormat="1" ht="13.5" thickTop="1" x14ac:dyDescent="0.2"/>
    <row r="12" spans="1:8" s="145" customFormat="1" x14ac:dyDescent="0.2"/>
    <row r="13" spans="1:8" s="145" customFormat="1" x14ac:dyDescent="0.2"/>
    <row r="14" spans="1:8" s="145" customFormat="1" x14ac:dyDescent="0.2"/>
    <row r="15" spans="1:8" s="145" customFormat="1" x14ac:dyDescent="0.2"/>
    <row r="16" spans="1:8" s="145" customFormat="1" x14ac:dyDescent="0.2"/>
  </sheetData>
  <mergeCells count="6">
    <mergeCell ref="A1:H1"/>
    <mergeCell ref="A2:H2"/>
    <mergeCell ref="A3:H3"/>
    <mergeCell ref="A5:D6"/>
    <mergeCell ref="H5:H6"/>
    <mergeCell ref="B8:D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FB75-8756-482D-BAA0-FAE744DD9AE8}">
  <dimension ref="A1:J288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6" customFormat="1" ht="32.25" customHeight="1" x14ac:dyDescent="0.2">
      <c r="A2" s="116" t="s">
        <v>514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6" customFormat="1" ht="17.100000000000001" customHeight="1" x14ac:dyDescent="0.2">
      <c r="A3" s="117" t="s">
        <v>114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4" t="s">
        <v>115</v>
      </c>
      <c r="C5" s="127" t="s">
        <v>394</v>
      </c>
      <c r="D5" s="118" t="s">
        <v>397</v>
      </c>
      <c r="E5" s="119"/>
      <c r="F5" s="119"/>
      <c r="G5" s="119"/>
      <c r="H5" s="118" t="s">
        <v>398</v>
      </c>
      <c r="I5" s="119"/>
      <c r="J5" s="122"/>
    </row>
    <row r="6" spans="1:10" s="9" customFormat="1" ht="17.100000000000001" customHeight="1" thickBot="1" x14ac:dyDescent="0.3">
      <c r="A6" s="59"/>
      <c r="B6" s="125"/>
      <c r="C6" s="128"/>
      <c r="D6" s="120"/>
      <c r="E6" s="121"/>
      <c r="F6" s="121"/>
      <c r="G6" s="121"/>
      <c r="H6" s="120"/>
      <c r="I6" s="121"/>
      <c r="J6" s="123"/>
    </row>
    <row r="7" spans="1:10" s="9" customFormat="1" ht="111" customHeight="1" thickBot="1" x14ac:dyDescent="0.25">
      <c r="A7" s="85" t="s">
        <v>495</v>
      </c>
      <c r="B7" s="125"/>
      <c r="C7" s="128"/>
      <c r="D7" s="111" t="s">
        <v>478</v>
      </c>
      <c r="E7" s="111" t="s">
        <v>479</v>
      </c>
      <c r="F7" s="111" t="s">
        <v>480</v>
      </c>
      <c r="G7" s="56" t="s">
        <v>466</v>
      </c>
      <c r="H7" s="111" t="s">
        <v>478</v>
      </c>
      <c r="I7" s="111" t="s">
        <v>479</v>
      </c>
      <c r="J7" s="63" t="s">
        <v>480</v>
      </c>
    </row>
    <row r="8" spans="1:10" s="9" customFormat="1" ht="17.100000000000001" hidden="1" customHeight="1" thickBot="1" x14ac:dyDescent="0.3">
      <c r="A8" s="59" t="s">
        <v>117</v>
      </c>
      <c r="B8" s="126"/>
      <c r="C8" s="129"/>
      <c r="D8" s="111"/>
      <c r="E8" s="111"/>
      <c r="F8" s="79" t="s">
        <v>400</v>
      </c>
      <c r="G8" s="57" t="s">
        <v>467</v>
      </c>
      <c r="H8" s="78"/>
      <c r="I8" s="112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160477985</v>
      </c>
      <c r="D10" s="18">
        <f>+D11+D14+D19+D25+D39+D47</f>
        <v>5292778</v>
      </c>
      <c r="E10" s="18">
        <f t="shared" ref="E10:J10" si="0">+E11+E14+E19+E25++E39+E47</f>
        <v>13127527</v>
      </c>
      <c r="F10" s="18">
        <f t="shared" si="0"/>
        <v>137646278</v>
      </c>
      <c r="G10" s="18">
        <f t="shared" si="0"/>
        <v>0</v>
      </c>
      <c r="H10" s="18">
        <f t="shared" si="0"/>
        <v>33254</v>
      </c>
      <c r="I10" s="18">
        <f t="shared" si="0"/>
        <v>2107900</v>
      </c>
      <c r="J10" s="18">
        <f t="shared" si="0"/>
        <v>2270248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33480897</v>
      </c>
      <c r="D11" s="20">
        <f t="shared" si="1"/>
        <v>1147491</v>
      </c>
      <c r="E11" s="20">
        <f t="shared" si="1"/>
        <v>3750393</v>
      </c>
      <c r="F11" s="20">
        <f t="shared" si="1"/>
        <v>28583013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33480897</v>
      </c>
      <c r="D12" s="22">
        <f t="shared" si="1"/>
        <v>1147491</v>
      </c>
      <c r="E12" s="22">
        <f t="shared" si="1"/>
        <v>3750393</v>
      </c>
      <c r="F12" s="22">
        <f t="shared" si="1"/>
        <v>28583013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33480897</v>
      </c>
      <c r="D13" s="22">
        <f>+SUMIF('TOTAL RECURSOS 2024'!$P:$P,CONCATENATE("O001",$A13,1,$F$8),'TOTAL RECURSOS 2024'!$N:$N)</f>
        <v>1147491</v>
      </c>
      <c r="E13" s="22">
        <f>+SUMIF('TOTAL RECURSOS 2024'!$P:$P,CONCATENATE("M001",$A13,1,$F$8),'TOTAL RECURSOS 2024'!$N:$N)</f>
        <v>3750393</v>
      </c>
      <c r="F13" s="22">
        <f>+SUMIF('TOTAL RECURSOS 2024'!$P:$P,CONCATENATE("E006",$A13,1,$F$8),'TOTAL RECURSOS 2024'!$N:$N)</f>
        <v>28583013</v>
      </c>
      <c r="G13" s="22">
        <f>+SUMIF('TOTAL RECURSOS 2024'!$P:$P,CONCATENATE("K024",$A13,1,$G$8),'TOTAL RECURSOS 2024'!$N:$N)</f>
        <v>0</v>
      </c>
      <c r="H13" s="22">
        <f>+SUMIF('TOTAL RECURSOS 2024'!$P:$P,CONCATENATE("O001",$A13,4,$F$8),'TOTAL RECURSOS 2024'!$N:$N)</f>
        <v>0</v>
      </c>
      <c r="I13" s="22">
        <f>+SUMIF('TOTAL RECURSOS 2024'!$P:$P,CONCATENATE("M001",$A13,4,$F$8),'TOTAL RECURSOS 2024'!$N:$N)</f>
        <v>0</v>
      </c>
      <c r="J13" s="22">
        <f>+SUMIF('TOTAL RECURSOS 2024'!$P:$P,CONCATENATE("E006",$A13,4,$F$8),'TOTAL RECURSOS 2024'!$N:$N)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3894695</v>
      </c>
      <c r="D14" s="20">
        <f t="shared" ref="D14:J14" si="2">+D15+D17</f>
        <v>0</v>
      </c>
      <c r="E14" s="20">
        <f t="shared" si="2"/>
        <v>0</v>
      </c>
      <c r="F14" s="20">
        <f t="shared" si="2"/>
        <v>2043370</v>
      </c>
      <c r="G14" s="20">
        <f t="shared" si="2"/>
        <v>0</v>
      </c>
      <c r="H14" s="20">
        <f t="shared" si="2"/>
        <v>0</v>
      </c>
      <c r="I14" s="20">
        <f t="shared" si="2"/>
        <v>1550371</v>
      </c>
      <c r="J14" s="20">
        <f t="shared" si="2"/>
        <v>300954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3393175</v>
      </c>
      <c r="D15" s="22">
        <f t="shared" si="3"/>
        <v>0</v>
      </c>
      <c r="E15" s="22">
        <f t="shared" si="3"/>
        <v>0</v>
      </c>
      <c r="F15" s="22">
        <f t="shared" si="3"/>
        <v>2043370</v>
      </c>
      <c r="G15" s="22">
        <f t="shared" si="3"/>
        <v>0</v>
      </c>
      <c r="H15" s="22">
        <f t="shared" si="3"/>
        <v>0</v>
      </c>
      <c r="I15" s="22">
        <f t="shared" si="3"/>
        <v>1349805</v>
      </c>
      <c r="J15" s="22">
        <f t="shared" si="3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3393175</v>
      </c>
      <c r="D16" s="22">
        <f>+SUMIF('TOTAL RECURSOS 2024'!$P:$P,CONCATENATE("O001",$A16,1,$F$8),'TOTAL RECURSOS 2024'!$N:$N)</f>
        <v>0</v>
      </c>
      <c r="E16" s="22">
        <f>+SUMIF('TOTAL RECURSOS 2024'!$P:$P,CONCATENATE("M001",$A16,1,$F$8),'TOTAL RECURSOS 2024'!$N:$N)</f>
        <v>0</v>
      </c>
      <c r="F16" s="22">
        <f>+SUMIF('TOTAL RECURSOS 2024'!$P:$P,CONCATENATE("E006",$A16,1,$F$8),'TOTAL RECURSOS 2024'!$N:$N)</f>
        <v>2043370</v>
      </c>
      <c r="G16" s="22">
        <f>+SUMIF('TOTAL RECURSOS 2024'!$P:$P,CONCATENATE("K024",$A16,1,$G$8),'TOTAL RECURSOS 2024'!$N:$N)</f>
        <v>0</v>
      </c>
      <c r="H16" s="22">
        <f>+SUMIF('TOTAL RECURSOS 2024'!$P:$P,CONCATENATE("O001",$A16,4,$F$8),'TOTAL RECURSOS 2024'!$N:$N)</f>
        <v>0</v>
      </c>
      <c r="I16" s="22">
        <f>+SUMIF('TOTAL RECURSOS 2024'!$P:$P,CONCATENATE("M001",$A16,4,$F$8),'TOTAL RECURSOS 2024'!$N:$N)</f>
        <v>1349805</v>
      </c>
      <c r="J16" s="22">
        <f>+SUMIF('TOTAL RECURSOS 2024'!$P:$P,CONCATENATE("E006",$A16,4,$F$8),'TOTAL RECURSOS 2024'!$N:$N)</f>
        <v>0</v>
      </c>
    </row>
    <row r="17" spans="1:10" ht="17.100000000000001" customHeight="1" x14ac:dyDescent="0.25">
      <c r="A17" s="27">
        <v>123</v>
      </c>
      <c r="B17" s="21" t="s">
        <v>491</v>
      </c>
      <c r="C17" s="22">
        <f t="shared" si="3"/>
        <v>501520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200566</v>
      </c>
      <c r="J17" s="22">
        <f t="shared" si="3"/>
        <v>300954</v>
      </c>
    </row>
    <row r="18" spans="1:10" ht="17.100000000000001" customHeight="1" x14ac:dyDescent="0.25">
      <c r="A18" s="28">
        <v>12301</v>
      </c>
      <c r="B18" s="21" t="s">
        <v>492</v>
      </c>
      <c r="C18" s="22">
        <f>+SUM(D18:J18)</f>
        <v>501520</v>
      </c>
      <c r="D18" s="22">
        <f>+SUMIF('TOTAL RECURSOS 2024'!$P:$P,CONCATENATE("O001",$A18,1,$F$8),'TOTAL RECURSOS 2024'!$N:$N)</f>
        <v>0</v>
      </c>
      <c r="E18" s="22">
        <f>+SUMIF('TOTAL RECURSOS 2024'!$P:$P,CONCATENATE("M001",$A18,1,$F$8),'TOTAL RECURSOS 2024'!$N:$N)</f>
        <v>0</v>
      </c>
      <c r="F18" s="22">
        <f>+SUMIF('TOTAL RECURSOS 2024'!$P:$P,CONCATENATE("E006",$A18,1,$F$8),'TOTAL RECURSOS 2024'!$N:$N)</f>
        <v>0</v>
      </c>
      <c r="G18" s="22">
        <f>+SUMIF('TOTAL RECURSOS 2024'!$P:$P,CONCATENATE("K024",$A18,1,$G$8),'TOTAL RECURSOS 2024'!$N:$N)</f>
        <v>0</v>
      </c>
      <c r="H18" s="22">
        <f>+SUMIF('TOTAL RECURSOS 2024'!$P:$P,CONCATENATE("O001",$A18,4,$F$8),'TOTAL RECURSOS 2024'!$N:$N)</f>
        <v>0</v>
      </c>
      <c r="I18" s="22">
        <f>+SUMIF('TOTAL RECURSOS 2024'!$P:$P,CONCATENATE("M001",$A18,4,$F$8),'TOTAL RECURSOS 2024'!$N:$N)</f>
        <v>200566</v>
      </c>
      <c r="J18" s="22">
        <f>+SUMIF('TOTAL RECURSOS 2024'!$P:$P,CONCATENATE("E006",$A18,4,$F$8),'TOTAL RECURSOS 2024'!$N:$N)</f>
        <v>300954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5406795</v>
      </c>
      <c r="D19" s="20">
        <f t="shared" si="4"/>
        <v>364757</v>
      </c>
      <c r="E19" s="20">
        <f t="shared" si="4"/>
        <v>750599</v>
      </c>
      <c r="F19" s="20">
        <f t="shared" si="4"/>
        <v>4291439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754440</v>
      </c>
      <c r="D20" s="22">
        <f t="shared" si="5"/>
        <v>22242</v>
      </c>
      <c r="E20" s="22">
        <f t="shared" si="5"/>
        <v>56091</v>
      </c>
      <c r="F20" s="22">
        <f t="shared" si="5"/>
        <v>676107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754440</v>
      </c>
      <c r="D21" s="22">
        <f>+SUMIF('TOTAL RECURSOS 2024'!$P:$P,CONCATENATE("O001",$A21,1,$F$8),'TOTAL RECURSOS 2024'!$N:$N)</f>
        <v>22242</v>
      </c>
      <c r="E21" s="22">
        <f>+SUMIF('TOTAL RECURSOS 2024'!$P:$P,CONCATENATE("M001",$A21,1,$F$8),'TOTAL RECURSOS 2024'!$N:$N)</f>
        <v>56091</v>
      </c>
      <c r="F21" s="22">
        <f>+SUMIF('TOTAL RECURSOS 2024'!$P:$P,CONCATENATE("E006",$A21,1,$F$8),'TOTAL RECURSOS 2024'!$N:$N)</f>
        <v>676107</v>
      </c>
      <c r="G21" s="22">
        <f>+SUMIF('TOTAL RECURSOS 2024'!$P:$P,CONCATENATE("K024",$A21,1,$G$8),'TOTAL RECURSOS 2024'!$N:$N)</f>
        <v>0</v>
      </c>
      <c r="H21" s="22">
        <f>+SUMIF('TOTAL RECURSOS 2024'!$P:$P,CONCATENATE("O001",$A21,4,$F$8),'TOTAL RECURSOS 2024'!$N:$N)</f>
        <v>0</v>
      </c>
      <c r="I21" s="22">
        <f>+SUMIF('TOTAL RECURSOS 2024'!$P:$P,CONCATENATE("M001",$A21,4,$F$8),'TOTAL RECURSOS 2024'!$N:$N)</f>
        <v>0</v>
      </c>
      <c r="J21" s="22">
        <f>+SUMIF('TOTAL RECURSOS 2024'!$P:$P,CONCATENATE("E006",$A21,4,$F$8),'TOTAL RECURSOS 2024'!$N:$N)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4652355</v>
      </c>
      <c r="D22" s="22">
        <f t="shared" si="6"/>
        <v>342515</v>
      </c>
      <c r="E22" s="22">
        <f t="shared" si="6"/>
        <v>694508</v>
      </c>
      <c r="F22" s="22">
        <f t="shared" si="6"/>
        <v>3615332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930471</v>
      </c>
      <c r="D23" s="22">
        <f>+SUMIF('TOTAL RECURSOS 2024'!$P:$P,CONCATENATE("O001",$A23,1,$F$8),'TOTAL RECURSOS 2024'!$N:$N)</f>
        <v>27255</v>
      </c>
      <c r="E23" s="22">
        <f>+SUMIF('TOTAL RECURSOS 2024'!$P:$P,CONCATENATE("M001",$A23,1,$F$8),'TOTAL RECURSOS 2024'!$N:$N)</f>
        <v>76984</v>
      </c>
      <c r="F23" s="22">
        <f>+SUMIF('TOTAL RECURSOS 2024'!$P:$P,CONCATENATE("E006",$A23,1,$F$8),'TOTAL RECURSOS 2024'!$N:$N)</f>
        <v>826232</v>
      </c>
      <c r="G23" s="22">
        <f>+SUMIF('TOTAL RECURSOS 2024'!$P:$P,CONCATENATE("K024",$A23,1,$G$8),'TOTAL RECURSOS 2024'!$N:$N)</f>
        <v>0</v>
      </c>
      <c r="H23" s="22">
        <f>+SUMIF('TOTAL RECURSOS 2024'!$P:$P,CONCATENATE("O001",$A23,4,$F$8),'TOTAL RECURSOS 2024'!$N:$N)</f>
        <v>0</v>
      </c>
      <c r="I23" s="22">
        <f>+SUMIF('TOTAL RECURSOS 2024'!$P:$P,CONCATENATE("M001",$A23,4,$F$8),'TOTAL RECURSOS 2024'!$N:$N)</f>
        <v>0</v>
      </c>
      <c r="J23" s="22">
        <f>+SUMIF('TOTAL RECURSOS 2024'!$P:$P,CONCATENATE("E006",$A23,4,$F$8),'TOTAL RECURSOS 2024'!$N:$N)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3721884</v>
      </c>
      <c r="D24" s="22">
        <f>+SUMIF('TOTAL RECURSOS 2024'!$P:$P,CONCATENATE("O001",$A24,1,$F$8),'TOTAL RECURSOS 2024'!$N:$N)</f>
        <v>315260</v>
      </c>
      <c r="E24" s="22">
        <f>+SUMIF('TOTAL RECURSOS 2024'!$P:$P,CONCATENATE("M001",$A24,1,$F$8),'TOTAL RECURSOS 2024'!$N:$N)</f>
        <v>617524</v>
      </c>
      <c r="F24" s="22">
        <f>+SUMIF('TOTAL RECURSOS 2024'!$P:$P,CONCATENATE("E006",$A24,1,$F$8),'TOTAL RECURSOS 2024'!$N:$N)</f>
        <v>2789100</v>
      </c>
      <c r="G24" s="22">
        <f>+SUMIF('TOTAL RECURSOS 2024'!$P:$P,CONCATENATE("K024",$A24,1,$G$8),'TOTAL RECURSOS 2024'!$N:$N)</f>
        <v>0</v>
      </c>
      <c r="H24" s="22">
        <f>+SUMIF('TOTAL RECURSOS 2024'!$P:$P,CONCATENATE("O001",$A24,4,$F$8),'TOTAL RECURSOS 2024'!$N:$N)</f>
        <v>0</v>
      </c>
      <c r="I24" s="22">
        <f>+SUMIF('TOTAL RECURSOS 2024'!$P:$P,CONCATENATE("M001",$A24,4,$F$8),'TOTAL RECURSOS 2024'!$N:$N)</f>
        <v>0</v>
      </c>
      <c r="J24" s="22">
        <f>+SUMIF('TOTAL RECURSOS 2024'!$P:$P,CONCATENATE("E006",$A24,4,$F$8),'TOTAL RECURSOS 2024'!$N:$N)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12649818</v>
      </c>
      <c r="D25" s="20">
        <f t="shared" si="7"/>
        <v>348491</v>
      </c>
      <c r="E25" s="20">
        <f t="shared" si="7"/>
        <v>970666</v>
      </c>
      <c r="F25" s="20">
        <f t="shared" si="7"/>
        <v>11330661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6498984</v>
      </c>
      <c r="D26" s="22">
        <f t="shared" si="8"/>
        <v>160195</v>
      </c>
      <c r="E26" s="22">
        <f t="shared" si="8"/>
        <v>473622</v>
      </c>
      <c r="F26" s="22">
        <f t="shared" si="8"/>
        <v>5865167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4841324</v>
      </c>
      <c r="D27" s="22">
        <f>+SUMIF('TOTAL RECURSOS 2024'!$P:$P,CONCATENATE("O001",$A27,1,$F$8),'TOTAL RECURSOS 2024'!$N:$N)</f>
        <v>119427</v>
      </c>
      <c r="E27" s="22">
        <f>+SUMIF('TOTAL RECURSOS 2024'!$P:$P,CONCATENATE("M001",$A27,1,$F$8),'TOTAL RECURSOS 2024'!$N:$N)</f>
        <v>352484</v>
      </c>
      <c r="F27" s="22">
        <f>+SUMIF('TOTAL RECURSOS 2024'!$P:$P,CONCATENATE("E006",$A27,1,$F$8),'TOTAL RECURSOS 2024'!$N:$N)</f>
        <v>4369413</v>
      </c>
      <c r="G27" s="22">
        <f>+SUMIF('TOTAL RECURSOS 2024'!$P:$P,CONCATENATE("K024",$A27,1,$G$8),'TOTAL RECURSOS 2024'!$N:$N)</f>
        <v>0</v>
      </c>
      <c r="H27" s="22">
        <f>+SUMIF('TOTAL RECURSOS 2024'!$P:$P,CONCATENATE("O001",$A27,4,$F$8),'TOTAL RECURSOS 2024'!$N:$N)</f>
        <v>0</v>
      </c>
      <c r="I27" s="22">
        <f>+SUMIF('TOTAL RECURSOS 2024'!$P:$P,CONCATENATE("M001",$A27,4,$F$8),'TOTAL RECURSOS 2024'!$N:$N)</f>
        <v>0</v>
      </c>
      <c r="J27" s="22">
        <f>+SUMIF('TOTAL RECURSOS 2024'!$P:$P,CONCATENATE("E006",$A27,4,$F$8),'TOTAL RECURSOS 2024'!$N:$N)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1657660</v>
      </c>
      <c r="D28" s="22">
        <f>+SUMIF('TOTAL RECURSOS 2024'!$P:$P,CONCATENATE("O001",$A28,1,$F$8),'TOTAL RECURSOS 2024'!$N:$N)</f>
        <v>40768</v>
      </c>
      <c r="E28" s="22">
        <f>+SUMIF('TOTAL RECURSOS 2024'!$P:$P,CONCATENATE("M001",$A28,1,$F$8),'TOTAL RECURSOS 2024'!$N:$N)</f>
        <v>121138</v>
      </c>
      <c r="F28" s="22">
        <f>+SUMIF('TOTAL RECURSOS 2024'!$P:$P,CONCATENATE("E006",$A28,1,$F$8),'TOTAL RECURSOS 2024'!$N:$N)</f>
        <v>1495754</v>
      </c>
      <c r="G28" s="22">
        <f>+SUMIF('TOTAL RECURSOS 2024'!$P:$P,CONCATENATE("K024",$A28,1,$G$8),'TOTAL RECURSOS 2024'!$N:$N)</f>
        <v>0</v>
      </c>
      <c r="H28" s="22">
        <f>+SUMIF('TOTAL RECURSOS 2024'!$P:$P,CONCATENATE("O001",$A28,4,$F$8),'TOTAL RECURSOS 2024'!$N:$N)</f>
        <v>0</v>
      </c>
      <c r="I28" s="22">
        <f>+SUMIF('TOTAL RECURSOS 2024'!$P:$P,CONCATENATE("M001",$A28,4,$F$8),'TOTAL RECURSOS 2024'!$N:$N)</f>
        <v>0</v>
      </c>
      <c r="J28" s="22">
        <f>+SUMIF('TOTAL RECURSOS 2024'!$P:$P,CONCATENATE("E006",$A28,4,$F$8),'TOTAL RECURSOS 2024'!$N:$N)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1675305</v>
      </c>
      <c r="D29" s="22">
        <f t="shared" si="9"/>
        <v>49171</v>
      </c>
      <c r="E29" s="22">
        <f t="shared" si="9"/>
        <v>138598</v>
      </c>
      <c r="F29" s="22">
        <f t="shared" si="9"/>
        <v>1487536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1675305</v>
      </c>
      <c r="D30" s="22">
        <f>+SUMIF('TOTAL RECURSOS 2024'!$P:$P,CONCATENATE("O001",$A30,1,$F$8),'TOTAL RECURSOS 2024'!$N:$N)</f>
        <v>49171</v>
      </c>
      <c r="E30" s="22">
        <f>+SUMIF('TOTAL RECURSOS 2024'!$P:$P,CONCATENATE("M001",$A30,1,$F$8),'TOTAL RECURSOS 2024'!$N:$N)</f>
        <v>138598</v>
      </c>
      <c r="F30" s="22">
        <f>+SUMIF('TOTAL RECURSOS 2024'!$P:$P,CONCATENATE("E006",$A30,1,$F$8),'TOTAL RECURSOS 2024'!$N:$N)</f>
        <v>1487536</v>
      </c>
      <c r="G30" s="22">
        <f>+SUMIF('TOTAL RECURSOS 2024'!$P:$P,CONCATENATE("K024",$A30,1,$G$8),'TOTAL RECURSOS 2024'!$N:$N)</f>
        <v>0</v>
      </c>
      <c r="H30" s="22">
        <f>+SUMIF('TOTAL RECURSOS 2024'!$P:$P,CONCATENATE("O001",$A30,4,$F$8),'TOTAL RECURSOS 2024'!$N:$N)</f>
        <v>0</v>
      </c>
      <c r="I30" s="22">
        <f>+SUMIF('TOTAL RECURSOS 2024'!$P:$P,CONCATENATE("M001",$A30,4,$F$8),'TOTAL RECURSOS 2024'!$N:$N)</f>
        <v>0</v>
      </c>
      <c r="J30" s="22">
        <f>+SUMIF('TOTAL RECURSOS 2024'!$P:$P,CONCATENATE("E006",$A30,4,$F$8),'TOTAL RECURSOS 2024'!$N:$N)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2285790</v>
      </c>
      <c r="D31" s="22">
        <f t="shared" si="10"/>
        <v>80550</v>
      </c>
      <c r="E31" s="22">
        <f t="shared" si="10"/>
        <v>208310</v>
      </c>
      <c r="F31" s="22">
        <f t="shared" si="10"/>
        <v>1996930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670122</v>
      </c>
      <c r="D32" s="22">
        <f>+SUMIF('TOTAL RECURSOS 2024'!$P:$P,CONCATENATE("O001",$A32,1,$F$8),'TOTAL RECURSOS 2024'!$N:$N)</f>
        <v>19669</v>
      </c>
      <c r="E32" s="22">
        <f>+SUMIF('TOTAL RECURSOS 2024'!$P:$P,CONCATENATE("M001",$A32,1,$F$8),'TOTAL RECURSOS 2024'!$N:$N)</f>
        <v>55440</v>
      </c>
      <c r="F32" s="22">
        <f>+SUMIF('TOTAL RECURSOS 2024'!$P:$P,CONCATENATE("E006",$A32,1,$F$8),'TOTAL RECURSOS 2024'!$N:$N)</f>
        <v>595013</v>
      </c>
      <c r="G32" s="22">
        <f>+SUMIF('TOTAL RECURSOS 2024'!$P:$P,CONCATENATE("K024",$A32,1,$G$8),'TOTAL RECURSOS 2024'!$N:$N)</f>
        <v>0</v>
      </c>
      <c r="H32" s="22">
        <f>+SUMIF('TOTAL RECURSOS 2024'!$P:$P,CONCATENATE("O001",$A32,4,$F$8),'TOTAL RECURSOS 2024'!$N:$N)</f>
        <v>0</v>
      </c>
      <c r="I32" s="22">
        <f>+SUMIF('TOTAL RECURSOS 2024'!$P:$P,CONCATENATE("M001",$A32,4,$F$8),'TOTAL RECURSOS 2024'!$N:$N)</f>
        <v>0</v>
      </c>
      <c r="J32" s="22">
        <f>+SUMIF('TOTAL RECURSOS 2024'!$P:$P,CONCATENATE("E006",$A32,4,$F$8),'TOTAL RECURSOS 2024'!$N:$N)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1615668</v>
      </c>
      <c r="D33" s="22">
        <f>+SUMIF('TOTAL RECURSOS 2024'!$P:$P,CONCATENATE("O001",$A33,1,$F$8),'TOTAL RECURSOS 2024'!$N:$N)</f>
        <v>60881</v>
      </c>
      <c r="E33" s="22">
        <f>+SUMIF('TOTAL RECURSOS 2024'!$P:$P,CONCATENATE("M001",$A33,1,$F$8),'TOTAL RECURSOS 2024'!$N:$N)</f>
        <v>152870</v>
      </c>
      <c r="F33" s="22">
        <f>+SUMIF('TOTAL RECURSOS 2024'!$P:$P,CONCATENATE("E006",$A33,1,$F$8),'TOTAL RECURSOS 2024'!$N:$N)</f>
        <v>1401917</v>
      </c>
      <c r="G33" s="22">
        <f>+SUMIF('TOTAL RECURSOS 2024'!$P:$P,CONCATENATE("K024",$A33,1,$G$8),'TOTAL RECURSOS 2024'!$N:$N)</f>
        <v>0</v>
      </c>
      <c r="H33" s="22">
        <f>+SUMIF('TOTAL RECURSOS 2024'!$P:$P,CONCATENATE("O001",$A33,4,$F$8),'TOTAL RECURSOS 2024'!$N:$N)</f>
        <v>0</v>
      </c>
      <c r="I33" s="22">
        <f>+SUMIF('TOTAL RECURSOS 2024'!$P:$P,CONCATENATE("M001",$A33,4,$F$8),'TOTAL RECURSOS 2024'!$N:$N)</f>
        <v>0</v>
      </c>
      <c r="J33" s="22">
        <f>+SUMIF('TOTAL RECURSOS 2024'!$P:$P,CONCATENATE("E006",$A33,4,$F$8),'TOTAL RECURSOS 2024'!$N:$N)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2189739</v>
      </c>
      <c r="D34" s="22">
        <f t="shared" si="11"/>
        <v>58575</v>
      </c>
      <c r="E34" s="22">
        <f t="shared" si="11"/>
        <v>150136</v>
      </c>
      <c r="F34" s="22">
        <f t="shared" si="11"/>
        <v>1981028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2072329</v>
      </c>
      <c r="D35" s="22">
        <f>+SUMIF('TOTAL RECURSOS 2024'!$P:$P,CONCATENATE("O001",$A35,1,$F$8),'TOTAL RECURSOS 2024'!$N:$N)</f>
        <v>55157</v>
      </c>
      <c r="E35" s="22">
        <f>+SUMIF('TOTAL RECURSOS 2024'!$P:$P,CONCATENATE("M001",$A35,1,$F$8),'TOTAL RECURSOS 2024'!$N:$N)</f>
        <v>139468</v>
      </c>
      <c r="F35" s="22">
        <f>+SUMIF('TOTAL RECURSOS 2024'!$P:$P,CONCATENATE("E006",$A35,1,$F$8),'TOTAL RECURSOS 2024'!$N:$N)</f>
        <v>1877704</v>
      </c>
      <c r="G35" s="22">
        <f>+SUMIF('TOTAL RECURSOS 2024'!$P:$P,CONCATENATE("K024",$A35,1,$G$8),'TOTAL RECURSOS 2024'!$N:$N)</f>
        <v>0</v>
      </c>
      <c r="H35" s="22">
        <f>+SUMIF('TOTAL RECURSOS 2024'!$P:$P,CONCATENATE("O001",$A35,4,$F$8),'TOTAL RECURSOS 2024'!$N:$N)</f>
        <v>0</v>
      </c>
      <c r="I35" s="22">
        <f>+SUMIF('TOTAL RECURSOS 2024'!$P:$P,CONCATENATE("M001",$A35,4,$F$8),'TOTAL RECURSOS 2024'!$N:$N)</f>
        <v>0</v>
      </c>
      <c r="J35" s="22">
        <f>+SUMIF('TOTAL RECURSOS 2024'!$P:$P,CONCATENATE("E006",$A35,4,$F$8),'TOTAL RECURSOS 2024'!$N:$N)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2024'!$P:$P,CONCATENATE("O001",$A36,1,$F$8),'TOTAL RECURSOS 2024'!$N:$N)</f>
        <v>0</v>
      </c>
      <c r="E36" s="22">
        <f>+SUMIF('TOTAL RECURSOS 2024'!$P:$P,CONCATENATE("M001",$A36,1,$F$8),'TOTAL RECURSOS 2024'!$N:$N)</f>
        <v>0</v>
      </c>
      <c r="F36" s="22">
        <f>+SUMIF('TOTAL RECURSOS 2024'!$P:$P,CONCATENATE("E006",$A36,1,$F$8),'TOTAL RECURSOS 2024'!$N:$N)</f>
        <v>0</v>
      </c>
      <c r="G36" s="22">
        <f>+SUMIF('TOTAL RECURSOS 2024'!$P:$P,CONCATENATE("K024",$A36,1,$G$8),'TOTAL RECURSOS 2024'!$N:$N)</f>
        <v>0</v>
      </c>
      <c r="H36" s="22">
        <f>+SUMIF('TOTAL RECURSOS 2024'!$P:$P,CONCATENATE("O001",$A36,4,$F$8),'TOTAL RECURSOS 2024'!$N:$N)</f>
        <v>0</v>
      </c>
      <c r="I36" s="22">
        <f>+SUMIF('TOTAL RECURSOS 2024'!$P:$P,CONCATENATE("M001",$A36,4,$F$8),'TOTAL RECURSOS 2024'!$N:$N)</f>
        <v>0</v>
      </c>
      <c r="J36" s="22">
        <f>+SUMIF('TOTAL RECURSOS 2024'!$P:$P,CONCATENATE("E006",$A36,4,$F$8),'TOTAL RECURSOS 2024'!$N:$N)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2024'!$P:$P,CONCATENATE("O001",$A37,1,$F$8),'TOTAL RECURSOS 2024'!$N:$N)</f>
        <v>0</v>
      </c>
      <c r="E37" s="22">
        <f>+SUMIF('TOTAL RECURSOS 2024'!$P:$P,CONCATENATE("M001",$A37,1,$F$8),'TOTAL RECURSOS 2024'!$N:$N)</f>
        <v>0</v>
      </c>
      <c r="F37" s="22">
        <f>+SUMIF('TOTAL RECURSOS 2024'!$P:$P,CONCATENATE("E006",$A37,1,$F$8),'TOTAL RECURSOS 2024'!$N:$N)</f>
        <v>0</v>
      </c>
      <c r="G37" s="22">
        <f>+SUMIF('TOTAL RECURSOS 2024'!$P:$P,CONCATENATE("K024",$A37,1,$G$8),'TOTAL RECURSOS 2024'!$N:$N)</f>
        <v>0</v>
      </c>
      <c r="H37" s="22">
        <f>+SUMIF('TOTAL RECURSOS 2024'!$P:$P,CONCATENATE("O001",$A37,4,$F$8),'TOTAL RECURSOS 2024'!$N:$N)</f>
        <v>0</v>
      </c>
      <c r="I37" s="22">
        <f>+SUMIF('TOTAL RECURSOS 2024'!$P:$P,CONCATENATE("M001",$A37,4,$F$8),'TOTAL RECURSOS 2024'!$N:$N)</f>
        <v>0</v>
      </c>
      <c r="J37" s="22">
        <f>+SUMIF('TOTAL RECURSOS 2024'!$P:$P,CONCATENATE("E006",$A37,4,$F$8),'TOTAL RECURSOS 2024'!$N:$N)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117410</v>
      </c>
      <c r="D38" s="22">
        <f>+SUMIF('TOTAL RECURSOS 2024'!$P:$P,CONCATENATE("O001",$A38,1,$F$8),'TOTAL RECURSOS 2024'!$N:$N)</f>
        <v>3418</v>
      </c>
      <c r="E38" s="22">
        <f>+SUMIF('TOTAL RECURSOS 2024'!$P:$P,CONCATENATE("M001",$A38,1,$F$8),'TOTAL RECURSOS 2024'!$N:$N)</f>
        <v>10668</v>
      </c>
      <c r="F38" s="22">
        <f>+SUMIF('TOTAL RECURSOS 2024'!$P:$P,CONCATENATE("E006",$A38,1,$F$8),'TOTAL RECURSOS 2024'!$N:$N)</f>
        <v>103324</v>
      </c>
      <c r="G38" s="22">
        <f>+SUMIF('TOTAL RECURSOS 2024'!$P:$P,CONCATENATE("K024",$A38,1,$G$8),'TOTAL RECURSOS 2024'!$N:$N)</f>
        <v>0</v>
      </c>
      <c r="H38" s="22">
        <f>+SUMIF('TOTAL RECURSOS 2024'!$P:$P,CONCATENATE("O001",$A38,4,$F$8),'TOTAL RECURSOS 2024'!$N:$N)</f>
        <v>0</v>
      </c>
      <c r="I38" s="22">
        <f>+SUMIF('TOTAL RECURSOS 2024'!$P:$P,CONCATENATE("M001",$A38,4,$F$8),'TOTAL RECURSOS 2024'!$N:$N)</f>
        <v>0</v>
      </c>
      <c r="J38" s="22">
        <f>+SUMIF('TOTAL RECURSOS 2024'!$P:$P,CONCATENATE("E006",$A38,4,$F$8),'TOTAL RECURSOS 2024'!$N:$N)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105045780</v>
      </c>
      <c r="D39" s="20">
        <f t="shared" ref="D39:J39" si="12">+D40+D43+D45</f>
        <v>3432039</v>
      </c>
      <c r="E39" s="20">
        <f t="shared" si="12"/>
        <v>7655869</v>
      </c>
      <c r="F39" s="20">
        <f t="shared" si="12"/>
        <v>91397795</v>
      </c>
      <c r="G39" s="20">
        <f t="shared" si="12"/>
        <v>0</v>
      </c>
      <c r="H39" s="20">
        <f t="shared" si="12"/>
        <v>33254</v>
      </c>
      <c r="I39" s="20">
        <f t="shared" si="12"/>
        <v>557529</v>
      </c>
      <c r="J39" s="20">
        <f t="shared" si="12"/>
        <v>1969294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102225975</v>
      </c>
      <c r="D40" s="22">
        <f t="shared" si="13"/>
        <v>3172311</v>
      </c>
      <c r="E40" s="22">
        <f t="shared" si="13"/>
        <v>7655869</v>
      </c>
      <c r="F40" s="22">
        <f t="shared" si="13"/>
        <v>91397795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97679175</v>
      </c>
      <c r="D41" s="22">
        <f>+SUMIF('TOTAL RECURSOS 2024'!$P:$P,CONCATENATE("O001",$A41,1,$F$8),'TOTAL RECURSOS 2024'!$N:$N)</f>
        <v>2996911</v>
      </c>
      <c r="E41" s="22">
        <f>+SUMIF('TOTAL RECURSOS 2024'!$P:$P,CONCATENATE("M001",$A41,1,$F$8),'TOTAL RECURSOS 2024'!$N:$N)</f>
        <v>7075026</v>
      </c>
      <c r="F41" s="22">
        <f>+SUMIF('TOTAL RECURSOS 2024'!$P:$P,CONCATENATE("E006",$A41,1,$F$8),'TOTAL RECURSOS 2024'!$N:$N)</f>
        <v>87607238</v>
      </c>
      <c r="G41" s="22">
        <f>+SUMIF('TOTAL RECURSOS 2024'!$P:$P,CONCATENATE("K024",$A41,1,$G$8),'TOTAL RECURSOS 2024'!$N:$N)</f>
        <v>0</v>
      </c>
      <c r="H41" s="22">
        <f>+SUMIF('TOTAL RECURSOS 2024'!$P:$P,CONCATENATE("O001",$A41,4,$F$8),'TOTAL RECURSOS 2024'!$N:$N)</f>
        <v>0</v>
      </c>
      <c r="I41" s="22">
        <f>+SUMIF('TOTAL RECURSOS 2024'!$P:$P,CONCATENATE("M001",$A41,4,$F$8),'TOTAL RECURSOS 2024'!$N:$N)</f>
        <v>0</v>
      </c>
      <c r="J41" s="22">
        <f>+SUMIF('TOTAL RECURSOS 2024'!$P:$P,CONCATENATE("E006",$A41,4,$F$8),'TOTAL RECURSOS 2024'!$N:$N)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4546800</v>
      </c>
      <c r="D42" s="22">
        <f>+SUMIF('TOTAL RECURSOS 2024'!$P:$P,CONCATENATE("O001",$A42,1,$F$8),'TOTAL RECURSOS 2024'!$N:$N)</f>
        <v>175400</v>
      </c>
      <c r="E42" s="22">
        <f>+SUMIF('TOTAL RECURSOS 2024'!$P:$P,CONCATENATE("M001",$A42,1,$F$8),'TOTAL RECURSOS 2024'!$N:$N)</f>
        <v>580843</v>
      </c>
      <c r="F42" s="22">
        <f>+SUMIF('TOTAL RECURSOS 2024'!$P:$P,CONCATENATE("E006",$A42,1,$F$8),'TOTAL RECURSOS 2024'!$N:$N)</f>
        <v>3790557</v>
      </c>
      <c r="G42" s="22">
        <f>+SUMIF('TOTAL RECURSOS 2024'!$P:$P,CONCATENATE("K024",$A42,1,$G$8),'TOTAL RECURSOS 2024'!$N:$N)</f>
        <v>0</v>
      </c>
      <c r="H42" s="22">
        <f>+SUMIF('TOTAL RECURSOS 2024'!$P:$P,CONCATENATE("O001",$A42,4,$F$8),'TOTAL RECURSOS 2024'!$N:$N)</f>
        <v>0</v>
      </c>
      <c r="I42" s="22">
        <f>+SUMIF('TOTAL RECURSOS 2024'!$P:$P,CONCATENATE("M001",$A42,4,$F$8),'TOTAL RECURSOS 2024'!$N:$N)</f>
        <v>0</v>
      </c>
      <c r="J42" s="22">
        <f>+SUMIF('TOTAL RECURSOS 2024'!$P:$P,CONCATENATE("E006",$A42,4,$F$8),'TOTAL RECURSOS 2024'!$N:$N)</f>
        <v>0</v>
      </c>
    </row>
    <row r="43" spans="1:10" ht="17.100000000000001" customHeight="1" x14ac:dyDescent="0.25">
      <c r="A43" s="27">
        <v>155</v>
      </c>
      <c r="B43" s="21" t="s">
        <v>493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493</v>
      </c>
      <c r="C44" s="22">
        <f>+SUM(D44:J44)</f>
        <v>1000000</v>
      </c>
      <c r="D44" s="22">
        <f>+SUMIF('TOTAL RECURSOS 2024'!$P:$P,CONCATENATE("O001",$A44,1,$F$8),'TOTAL RECURSOS 2024'!$N:$N)</f>
        <v>0</v>
      </c>
      <c r="E44" s="22">
        <f>+SUMIF('TOTAL RECURSOS 2024'!$P:$P,CONCATENATE("M001",$A44,1,$F$8),'TOTAL RECURSOS 2024'!$N:$N)</f>
        <v>0</v>
      </c>
      <c r="F44" s="22">
        <f>+SUMIF('TOTAL RECURSOS 2024'!$P:$P,CONCATENATE("E006",$A44,1,$F$8),'TOTAL RECURSOS 2024'!$N:$N)</f>
        <v>0</v>
      </c>
      <c r="G44" s="22">
        <f>+SUMIF('TOTAL RECURSOS 2024'!$P:$P,CONCATENATE("K024",$A44,1,$G$8),'TOTAL RECURSOS 2024'!$N:$N)</f>
        <v>0</v>
      </c>
      <c r="H44" s="22">
        <f>+SUMIF('TOTAL RECURSOS 2024'!$P:$P,CONCATENATE("O001",$A44,4,$F$8),'TOTAL RECURSOS 2024'!$N:$N)</f>
        <v>0</v>
      </c>
      <c r="I44" s="22">
        <f>+SUMIF('TOTAL RECURSOS 2024'!$P:$P,CONCATENATE("M001",$A44,4,$F$8),'TOTAL RECURSOS 2024'!$N:$N)</f>
        <v>250000</v>
      </c>
      <c r="J44" s="22">
        <f>+SUMIF('TOTAL RECURSOS 2024'!$P:$P,CONCATENATE("E006",$A44,4,$F$8),'TOTAL RECURSOS 2024'!$N:$N)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1819805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33254</v>
      </c>
      <c r="I45" s="22">
        <f t="shared" si="14"/>
        <v>307529</v>
      </c>
      <c r="J45" s="22">
        <f t="shared" si="14"/>
        <v>1219294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1819805</v>
      </c>
      <c r="D46" s="22">
        <f>+SUMIF('TOTAL RECURSOS 2024'!$P:$P,CONCATENATE("O001",$A46,1,$F$8),'TOTAL RECURSOS 2024'!$N:$N)</f>
        <v>259728</v>
      </c>
      <c r="E46" s="22">
        <f>+SUMIF('TOTAL RECURSOS 2024'!$P:$P,CONCATENATE("M001",$A46,1,$F$8),'TOTAL RECURSOS 2024'!$N:$N)</f>
        <v>0</v>
      </c>
      <c r="F46" s="22">
        <f>+SUMIF('TOTAL RECURSOS 2024'!$P:$P,CONCATENATE("E006",$A46,1,$F$8),'TOTAL RECURSOS 2024'!$N:$N)</f>
        <v>0</v>
      </c>
      <c r="G46" s="22">
        <f>+SUMIF('TOTAL RECURSOS 2024'!$P:$P,CONCATENATE("K024",$A46,1,$G$8),'TOTAL RECURSOS 2024'!$N:$N)</f>
        <v>0</v>
      </c>
      <c r="H46" s="22">
        <f>+SUMIF('TOTAL RECURSOS 2024'!$P:$P,CONCATENATE("O001",$A46,4,$F$8),'TOTAL RECURSOS 2024'!$N:$N)</f>
        <v>33254</v>
      </c>
      <c r="I46" s="22">
        <f>+SUMIF('TOTAL RECURSOS 2024'!$P:$P,CONCATENATE("M001",$A46,4,$F$8),'TOTAL RECURSOS 2024'!$N:$N)</f>
        <v>307529</v>
      </c>
      <c r="J46" s="22">
        <f>+SUMIF('TOTAL RECURSOS 2024'!$P:$P,CONCATENATE("E006",$A46,4,$F$8),'TOTAL RECURSOS 2024'!$N:$N)</f>
        <v>1219294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2024'!$P:$P,CONCATENATE("O001",$A49,1,$F$8),'TOTAL RECURSOS 2024'!$N:$N)</f>
        <v>0</v>
      </c>
      <c r="E49" s="22">
        <f>+SUMIF('TOTAL RECURSOS 2024'!$P:$P,CONCATENATE("M001",$A49,1,$F$8),'TOTAL RECURSOS 2024'!$N:$N)</f>
        <v>0</v>
      </c>
      <c r="F49" s="22">
        <f>+SUMIF('TOTAL RECURSOS 2024'!$P:$P,CONCATENATE("E006",$A49,1,$F$8),'TOTAL RECURSOS 2024'!$N:$N)</f>
        <v>0</v>
      </c>
      <c r="G49" s="22">
        <f>+SUMIF('TOTAL RECURSOS 2024'!$P:$P,CONCATENATE("K024",$A49,1,$G$8),'TOTAL RECURSOS 2024'!$N:$N)</f>
        <v>0</v>
      </c>
      <c r="H49" s="22">
        <f>+SUMIF('TOTAL RECURSOS 2024'!$P:$P,CONCATENATE("O001",$A49,4,$F$8),'TOTAL RECURSOS 2024'!$N:$N)</f>
        <v>0</v>
      </c>
      <c r="I49" s="22">
        <f>+SUMIF('TOTAL RECURSOS 2024'!$P:$P,CONCATENATE("M001",$A49,4,$F$8),'TOTAL RECURSOS 2024'!$N:$N)</f>
        <v>0</v>
      </c>
      <c r="J49" s="22">
        <f>+SUMIF('TOTAL RECURSOS 2024'!$P:$P,CONCATENATE("E006",$A49,4,$F$8),'TOTAL RECURSOS 2024'!$N:$N)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2024'!$P:$P,CONCATENATE("O001",$A50,1,$F$8),'TOTAL RECURSOS 2024'!$N:$N)</f>
        <v>0</v>
      </c>
      <c r="E50" s="22">
        <f>+SUMIF('TOTAL RECURSOS 2024'!$P:$P,CONCATENATE("M001",$A50,1,$F$8),'TOTAL RECURSOS 2024'!$N:$N)</f>
        <v>0</v>
      </c>
      <c r="F50" s="22">
        <f>+SUMIF('TOTAL RECURSOS 2024'!$P:$P,CONCATENATE("E006",$A50,1,$F$8),'TOTAL RECURSOS 2024'!$N:$N)</f>
        <v>0</v>
      </c>
      <c r="G50" s="22">
        <f>+SUMIF('TOTAL RECURSOS 2024'!$P:$P,CONCATENATE("K024",$A50,1,$G$8),'TOTAL RECURSOS 2024'!$N:$N)</f>
        <v>0</v>
      </c>
      <c r="H50" s="22">
        <f>+SUMIF('TOTAL RECURSOS 2024'!$P:$P,CONCATENATE("O001",$A50,4,$F$8),'TOTAL RECURSOS 2024'!$N:$N)</f>
        <v>0</v>
      </c>
      <c r="I50" s="22">
        <f>+SUMIF('TOTAL RECURSOS 2024'!$P:$P,CONCATENATE("M001",$A50,4,$F$8),'TOTAL RECURSOS 2024'!$N:$N)</f>
        <v>0</v>
      </c>
      <c r="J50" s="22">
        <f>+SUMIF('TOTAL RECURSOS 2024'!$P:$P,CONCATENATE("E006",$A50,4,$F$8),'TOTAL RECURSOS 2024'!$N:$N)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2024'!$P:$P,CONCATENATE("O001",$A51,1,$F$8),'TOTAL RECURSOS 2024'!$N:$N)</f>
        <v>0</v>
      </c>
      <c r="E51" s="22">
        <f>+SUMIF('TOTAL RECURSOS 2024'!$P:$P,CONCATENATE("M001",$A51,1,$F$8),'TOTAL RECURSOS 2024'!$N:$N)</f>
        <v>0</v>
      </c>
      <c r="F51" s="22">
        <f>+SUMIF('TOTAL RECURSOS 2024'!$P:$P,CONCATENATE("E006",$A51,1,$F$8),'TOTAL RECURSOS 2024'!$N:$N)</f>
        <v>0</v>
      </c>
      <c r="G51" s="22">
        <f>+SUMIF('TOTAL RECURSOS 2024'!$P:$P,CONCATENATE("K024",$A51,1,$G$8),'TOTAL RECURSOS 2024'!$N:$N)</f>
        <v>0</v>
      </c>
      <c r="H51" s="22">
        <f>+SUMIF('TOTAL RECURSOS 2024'!$P:$P,CONCATENATE("O001",$A51,4,$F$8),'TOTAL RECURSOS 2024'!$N:$N)</f>
        <v>0</v>
      </c>
      <c r="I51" s="22">
        <f>+SUMIF('TOTAL RECURSOS 2024'!$P:$P,CONCATENATE("M001",$A51,4,$F$8),'TOTAL RECURSOS 2024'!$N:$N)</f>
        <v>0</v>
      </c>
      <c r="J51" s="22">
        <f>+SUMIF('TOTAL RECURSOS 2024'!$P:$P,CONCATENATE("E006",$A51,4,$F$8),'TOTAL RECURSOS 2024'!$N:$N)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2024'!$P:$P,CONCATENATE("O001",$A52,1,$F$8),'TOTAL RECURSOS 2024'!$N:$N)</f>
        <v>0</v>
      </c>
      <c r="E52" s="22">
        <f>+SUMIF('TOTAL RECURSOS 2024'!$P:$P,CONCATENATE("M001",$A52,1,$F$8),'TOTAL RECURSOS 2024'!$N:$N)</f>
        <v>0</v>
      </c>
      <c r="F52" s="22">
        <f>+SUMIF('TOTAL RECURSOS 2024'!$P:$P,CONCATENATE("E006",$A52,1,$F$8),'TOTAL RECURSOS 2024'!$N:$N)</f>
        <v>0</v>
      </c>
      <c r="G52" s="22">
        <f>+SUMIF('TOTAL RECURSOS 2024'!$P:$P,CONCATENATE("K024",$A52,1,$G$8),'TOTAL RECURSOS 2024'!$N:$N)</f>
        <v>0</v>
      </c>
      <c r="H52" s="22">
        <f>+SUMIF('TOTAL RECURSOS 2024'!$P:$P,CONCATENATE("O001",$A52,4,$F$8),'TOTAL RECURSOS 2024'!$N:$N)</f>
        <v>0</v>
      </c>
      <c r="I52" s="22">
        <f>+SUMIF('TOTAL RECURSOS 2024'!$P:$P,CONCATENATE("M001",$A52,4,$F$8),'TOTAL RECURSOS 2024'!$N:$N)</f>
        <v>0</v>
      </c>
      <c r="J52" s="22">
        <f>+SUMIF('TOTAL RECURSOS 2024'!$P:$P,CONCATENATE("E006",$A52,4,$F$8),'TOTAL RECURSOS 2024'!$N:$N)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2024'!$P:$P,CONCATENATE("O001",$A53,1,$F$8),'TOTAL RECURSOS 2024'!$N:$N)</f>
        <v>0</v>
      </c>
      <c r="E53" s="22">
        <f>+SUMIF('TOTAL RECURSOS 2024'!$P:$P,CONCATENATE("M001",$A53,1,$F$8),'TOTAL RECURSOS 2024'!$N:$N)</f>
        <v>0</v>
      </c>
      <c r="F53" s="22">
        <f>+SUMIF('TOTAL RECURSOS 2024'!$P:$P,CONCATENATE("E006",$A53,1,$F$8),'TOTAL RECURSOS 2024'!$N:$N)</f>
        <v>0</v>
      </c>
      <c r="G53" s="22">
        <f>+SUMIF('TOTAL RECURSOS 2024'!$P:$P,CONCATENATE("K024",$A53,1,$G$8),'TOTAL RECURSOS 2024'!$N:$N)</f>
        <v>0</v>
      </c>
      <c r="H53" s="22">
        <f>+SUMIF('TOTAL RECURSOS 2024'!$P:$P,CONCATENATE("O001",$A53,4,$F$8),'TOTAL RECURSOS 2024'!$N:$N)</f>
        <v>0</v>
      </c>
      <c r="I53" s="22">
        <f>+SUMIF('TOTAL RECURSOS 2024'!$P:$P,CONCATENATE("M001",$A53,4,$F$8),'TOTAL RECURSOS 2024'!$N:$N)</f>
        <v>0</v>
      </c>
      <c r="J53" s="22">
        <f>+SUMIF('TOTAL RECURSOS 2024'!$P:$P,CONCATENATE("E006",$A53,4,$F$8),'TOTAL RECURSOS 2024'!$N:$N)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2024'!$P:$P,CONCATENATE("O001",$A54,1,$F$8),'TOTAL RECURSOS 2024'!$N:$N)</f>
        <v>0</v>
      </c>
      <c r="E54" s="22">
        <f>+SUMIF('TOTAL RECURSOS 2024'!$P:$P,CONCATENATE("M001",$A54,1,$F$8),'TOTAL RECURSOS 2024'!$N:$N)</f>
        <v>0</v>
      </c>
      <c r="F54" s="22">
        <f>+SUMIF('TOTAL RECURSOS 2024'!$P:$P,CONCATENATE("E006",$A54,1,$F$8),'TOTAL RECURSOS 2024'!$N:$N)</f>
        <v>0</v>
      </c>
      <c r="G54" s="22">
        <f>+SUMIF('TOTAL RECURSOS 2024'!$P:$P,CONCATENATE("K024",$A54,1,$G$8),'TOTAL RECURSOS 2024'!$N:$N)</f>
        <v>0</v>
      </c>
      <c r="H54" s="22">
        <f>+SUMIF('TOTAL RECURSOS 2024'!$P:$P,CONCATENATE("O001",$A54,4,$F$8),'TOTAL RECURSOS 2024'!$N:$N)</f>
        <v>0</v>
      </c>
      <c r="I54" s="22">
        <f>+SUMIF('TOTAL RECURSOS 2024'!$P:$P,CONCATENATE("M001",$A54,4,$F$8),'TOTAL RECURSOS 2024'!$N:$N)</f>
        <v>0</v>
      </c>
      <c r="J54" s="22">
        <f>+SUMIF('TOTAL RECURSOS 2024'!$P:$P,CONCATENATE("E006",$A54,4,$F$8),'TOTAL RECURSOS 2024'!$N:$N)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2024'!$P:$P,CONCATENATE("O001",$A55,1,$F$8),'TOTAL RECURSOS 2024'!$N:$N)</f>
        <v>0</v>
      </c>
      <c r="E55" s="22">
        <f>+SUMIF('TOTAL RECURSOS 2024'!$P:$P,CONCATENATE("M001",$A55,1,$F$8),'TOTAL RECURSOS 2024'!$N:$N)</f>
        <v>0</v>
      </c>
      <c r="F55" s="22">
        <f>+SUMIF('TOTAL RECURSOS 2024'!$P:$P,CONCATENATE("E006",$A55,1,$F$8),'TOTAL RECURSOS 2024'!$N:$N)</f>
        <v>0</v>
      </c>
      <c r="G55" s="22">
        <f>+SUMIF('TOTAL RECURSOS 2024'!$P:$P,CONCATENATE("K024",$A55,1,$G$8),'TOTAL RECURSOS 2024'!$N:$N)</f>
        <v>0</v>
      </c>
      <c r="H55" s="22">
        <f>+SUMIF('TOTAL RECURSOS 2024'!$P:$P,CONCATENATE("O001",$A55,4,$F$8),'TOTAL RECURSOS 2024'!$N:$N)</f>
        <v>0</v>
      </c>
      <c r="I55" s="22">
        <f>+SUMIF('TOTAL RECURSOS 2024'!$P:$P,CONCATENATE("M001",$A55,4,$F$8),'TOTAL RECURSOS 2024'!$N:$N)</f>
        <v>0</v>
      </c>
      <c r="J55" s="22">
        <f>+SUMIF('TOTAL RECURSOS 2024'!$P:$P,CONCATENATE("E006",$A55,4,$F$8),'TOTAL RECURSOS 2024'!$N:$N)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2024'!$P:$P,CONCATENATE("O001",$A56,1,$F$8),'TOTAL RECURSOS 2024'!$N:$N)</f>
        <v>0</v>
      </c>
      <c r="E56" s="22">
        <f>+SUMIF('TOTAL RECURSOS 2024'!$P:$P,CONCATENATE("M001",$A56,1,$F$8),'TOTAL RECURSOS 2024'!$N:$N)</f>
        <v>0</v>
      </c>
      <c r="F56" s="22">
        <f>+SUMIF('TOTAL RECURSOS 2024'!$P:$P,CONCATENATE("E006",$A56,1,$F$8),'TOTAL RECURSOS 2024'!$N:$N)</f>
        <v>0</v>
      </c>
      <c r="G56" s="22">
        <f>+SUMIF('TOTAL RECURSOS 2024'!$P:$P,CONCATENATE("K024",$A56,1,$G$8),'TOTAL RECURSOS 2024'!$N:$N)</f>
        <v>0</v>
      </c>
      <c r="H56" s="22">
        <f>+SUMIF('TOTAL RECURSOS 2024'!$P:$P,CONCATENATE("O001",$A56,4,$F$8),'TOTAL RECURSOS 2024'!$N:$N)</f>
        <v>0</v>
      </c>
      <c r="I56" s="22">
        <f>+SUMIF('TOTAL RECURSOS 2024'!$P:$P,CONCATENATE("M001",$A56,4,$F$8),'TOTAL RECURSOS 2024'!$N:$N)</f>
        <v>0</v>
      </c>
      <c r="J56" s="22">
        <f>+SUMIF('TOTAL RECURSOS 2024'!$P:$P,CONCATENATE("E006",$A56,4,$F$8),'TOTAL RECURSOS 2024'!$N:$N)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+C58+C72+C79++C98+C109+C114+C125</f>
        <v>24347667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3000</v>
      </c>
      <c r="I57" s="18">
        <f t="shared" si="18"/>
        <v>92585</v>
      </c>
      <c r="J57" s="18">
        <f t="shared" si="18"/>
        <v>24252082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>+C59+C61+C63+C65+C68+C70</f>
        <v>2437522</v>
      </c>
      <c r="D58" s="20">
        <f>+D59+D61+D63+D65+D68+D70</f>
        <v>0</v>
      </c>
      <c r="E58" s="20">
        <f>+E59+E61+E63+E65+E68+E70</f>
        <v>0</v>
      </c>
      <c r="F58" s="20">
        <f>+F59+F61+F63+F65+F68+F70</f>
        <v>0</v>
      </c>
      <c r="G58" s="20">
        <f t="shared" ref="G58" si="19">+G59+G61+G63+G65+G70</f>
        <v>0</v>
      </c>
      <c r="H58" s="20">
        <f>+H59+H61+H63+H65+H68+H70</f>
        <v>2000</v>
      </c>
      <c r="I58" s="20">
        <f>+I59+I61+I63+I65+I68+I70</f>
        <v>27421</v>
      </c>
      <c r="J58" s="20">
        <f>+J59+J61+J63+J65+J68+J70</f>
        <v>2408101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1271829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2000</v>
      </c>
      <c r="I59" s="22">
        <f t="shared" si="20"/>
        <v>4000</v>
      </c>
      <c r="J59" s="22">
        <f t="shared" si="20"/>
        <v>1265829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1271829</v>
      </c>
      <c r="D60" s="22">
        <f>+SUMIF('TOTAL RECURSOS 2024'!$P:$P,CONCATENATE("O001",$A60,1,$F$8),'TOTAL RECURSOS 2024'!$N:$N)</f>
        <v>0</v>
      </c>
      <c r="E60" s="22">
        <f>+SUMIF('TOTAL RECURSOS 2024'!$P:$P,CONCATENATE("M001",$A60,1,$F$8),'TOTAL RECURSOS 2024'!$N:$N)</f>
        <v>0</v>
      </c>
      <c r="F60" s="22">
        <f>+SUMIF('TOTAL RECURSOS 2024'!$P:$P,CONCATENATE("E006",$A60,1,$F$8),'TOTAL RECURSOS 2024'!$N:$N)</f>
        <v>0</v>
      </c>
      <c r="G60" s="22">
        <f>+SUMIF('TOTAL RECURSOS 2024'!$P:$P,CONCATENATE("K024",$A60,1,$G$8),'TOTAL RECURSOS 2024'!$N:$N)</f>
        <v>0</v>
      </c>
      <c r="H60" s="22">
        <f>+SUMIF('TOTAL RECURSOS 2024'!$P:$P,CONCATENATE("O001",$A60,4,$F$8),'TOTAL RECURSOS 2024'!$N:$N)</f>
        <v>2000</v>
      </c>
      <c r="I60" s="22">
        <f>+SUMIF('TOTAL RECURSOS 2024'!$P:$P,CONCATENATE("M001",$A60,4,$F$8),'TOTAL RECURSOS 2024'!$N:$N)</f>
        <v>4000</v>
      </c>
      <c r="J60" s="22">
        <f>+SUMIF('TOTAL RECURSOS 2024'!$P:$P,CONCATENATE("E006",$A60,4,$F$8),'TOTAL RECURSOS 2024'!$N:$N)</f>
        <v>1265829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96530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15021</v>
      </c>
      <c r="J61" s="22">
        <f t="shared" si="21"/>
        <v>81509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96530</v>
      </c>
      <c r="D62" s="22">
        <f>+SUMIF('TOTAL RECURSOS 2024'!$P:$P,CONCATENATE("O001",$A62,1,$F$8),'TOTAL RECURSOS 2024'!$N:$N)</f>
        <v>0</v>
      </c>
      <c r="E62" s="22">
        <f>+SUMIF('TOTAL RECURSOS 2024'!$P:$P,CONCATENATE("M001",$A62,1,$F$8),'TOTAL RECURSOS 2024'!$N:$N)</f>
        <v>0</v>
      </c>
      <c r="F62" s="22">
        <f>+SUMIF('TOTAL RECURSOS 2024'!$P:$P,CONCATENATE("E006",$A62,1,$F$8),'TOTAL RECURSOS 2024'!$N:$N)</f>
        <v>0</v>
      </c>
      <c r="G62" s="22">
        <f>+SUMIF('TOTAL RECURSOS 2024'!$P:$P,CONCATENATE("K024",$A62,1,$G$8),'TOTAL RECURSOS 2024'!$N:$N)</f>
        <v>0</v>
      </c>
      <c r="H62" s="22">
        <f>+SUMIF('TOTAL RECURSOS 2024'!$P:$P,CONCATENATE("O001",$A62,4,$F$8),'TOTAL RECURSOS 2024'!$N:$N)</f>
        <v>0</v>
      </c>
      <c r="I62" s="22">
        <f>+SUMIF('TOTAL RECURSOS 2024'!$P:$P,CONCATENATE("M001",$A62,4,$F$8),'TOTAL RECURSOS 2024'!$N:$N)</f>
        <v>15021</v>
      </c>
      <c r="J62" s="22">
        <f>+SUMIF('TOTAL RECURSOS 2024'!$P:$P,CONCATENATE("E006",$A62,4,$F$8),'TOTAL RECURSOS 2024'!$N:$N)</f>
        <v>81509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104248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4000</v>
      </c>
      <c r="J63" s="22">
        <f t="shared" si="22"/>
        <v>100248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104248</v>
      </c>
      <c r="D64" s="22">
        <f>+SUMIF('TOTAL RECURSOS 2024'!$P:$P,CONCATENATE("O001",$A64,1,$F$8),'TOTAL RECURSOS 2024'!$N:$N)</f>
        <v>0</v>
      </c>
      <c r="E64" s="22">
        <f>+SUMIF('TOTAL RECURSOS 2024'!$P:$P,CONCATENATE("M001",$A64,1,$F$8),'TOTAL RECURSOS 2024'!$N:$N)</f>
        <v>0</v>
      </c>
      <c r="F64" s="22">
        <f>+SUMIF('TOTAL RECURSOS 2024'!$P:$P,CONCATENATE("E006",$A64,1,$F$8),'TOTAL RECURSOS 2024'!$N:$N)</f>
        <v>0</v>
      </c>
      <c r="G64" s="22">
        <f>+SUMIF('TOTAL RECURSOS 2024'!$P:$P,CONCATENATE("K024",$A64,1,$G$8),'TOTAL RECURSOS 2024'!$N:$N)</f>
        <v>0</v>
      </c>
      <c r="H64" s="22">
        <f>+SUMIF('TOTAL RECURSOS 2024'!$P:$P,CONCATENATE("O001",$A64,4,$F$8),'TOTAL RECURSOS 2024'!$N:$N)</f>
        <v>0</v>
      </c>
      <c r="I64" s="22">
        <f>+SUMIF('TOTAL RECURSOS 2024'!$P:$P,CONCATENATE("M001",$A64,4,$F$8),'TOTAL RECURSOS 2024'!$N:$N)</f>
        <v>4000</v>
      </c>
      <c r="J64" s="22">
        <f>+SUMIF('TOTAL RECURSOS 2024'!$P:$P,CONCATENATE("E006",$A64,4,$F$8),'TOTAL RECURSOS 2024'!$N:$N)</f>
        <v>100248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834571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4400</v>
      </c>
      <c r="J65" s="22">
        <f t="shared" si="23"/>
        <v>830171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10311</v>
      </c>
      <c r="D66" s="22">
        <f>+SUMIF('TOTAL RECURSOS 2024'!$P:$P,CONCATENATE("O001",$A66,1,$F$8),'TOTAL RECURSOS 2024'!$N:$N)</f>
        <v>0</v>
      </c>
      <c r="E66" s="22">
        <f>+SUMIF('TOTAL RECURSOS 2024'!$P:$P,CONCATENATE("M001",$A66,1,$F$8),'TOTAL RECURSOS 2024'!$N:$N)</f>
        <v>0</v>
      </c>
      <c r="F66" s="22">
        <f>+SUMIF('TOTAL RECURSOS 2024'!$P:$P,CONCATENATE("E006",$A66,1,$F$8),'TOTAL RECURSOS 2024'!$N:$N)</f>
        <v>0</v>
      </c>
      <c r="G66" s="22">
        <f>+SUMIF('TOTAL RECURSOS 2024'!$P:$P,CONCATENATE("K024",$A66,1,$G$8),'TOTAL RECURSOS 2024'!$N:$N)</f>
        <v>0</v>
      </c>
      <c r="H66" s="22">
        <f>+SUMIF('TOTAL RECURSOS 2024'!$P:$P,CONCATENATE("O001",$A66,4,$F$8),'TOTAL RECURSOS 2024'!$N:$N)</f>
        <v>0</v>
      </c>
      <c r="I66" s="22">
        <f>+SUMIF('TOTAL RECURSOS 2024'!$P:$P,CONCATENATE("M001",$A66,4,$F$8),'TOTAL RECURSOS 2024'!$N:$N)</f>
        <v>4400</v>
      </c>
      <c r="J66" s="22">
        <f>+SUMIF('TOTAL RECURSOS 2024'!$P:$P,CONCATENATE("E006",$A66,4,$F$8),'TOTAL RECURSOS 2024'!$N:$N)</f>
        <v>5911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824260</v>
      </c>
      <c r="D67" s="22">
        <f>+SUMIF('TOTAL RECURSOS 2024'!$P:$P,CONCATENATE("O001",$A67,1,$F$8),'TOTAL RECURSOS 2024'!$N:$N)</f>
        <v>0</v>
      </c>
      <c r="E67" s="22">
        <f>+SUMIF('TOTAL RECURSOS 2024'!$P:$P,CONCATENATE("M001",$A67,1,$F$8),'TOTAL RECURSOS 2024'!$N:$N)</f>
        <v>0</v>
      </c>
      <c r="F67" s="22">
        <f>+SUMIF('TOTAL RECURSOS 2024'!$P:$P,CONCATENATE("E006",$A67,1,$F$8),'TOTAL RECURSOS 2024'!$N:$N)</f>
        <v>0</v>
      </c>
      <c r="G67" s="22">
        <f>+SUMIF('TOTAL RECURSOS 2024'!$P:$P,CONCATENATE("K024",$A67,1,$G$8),'TOTAL RECURSOS 2024'!$N:$N)</f>
        <v>0</v>
      </c>
      <c r="H67" s="22">
        <f>+SUMIF('TOTAL RECURSOS 2024'!$P:$P,CONCATENATE("O001",$A67,4,$F$8),'TOTAL RECURSOS 2024'!$N:$N)</f>
        <v>0</v>
      </c>
      <c r="I67" s="22">
        <f>+SUMIF('TOTAL RECURSOS 2024'!$P:$P,CONCATENATE("M001",$A67,4,$F$8),'TOTAL RECURSOS 2024'!$N:$N)</f>
        <v>0</v>
      </c>
      <c r="J67" s="22">
        <f>+SUMIF('TOTAL RECURSOS 2024'!$P:$P,CONCATENATE("E006",$A67,4,$F$8),'TOTAL RECURSOS 2024'!$N:$N)</f>
        <v>824260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70" si="24">+C69</f>
        <v>127690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0</v>
      </c>
      <c r="J68" s="22">
        <f t="shared" si="24"/>
        <v>127690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127690</v>
      </c>
      <c r="D69" s="22">
        <f>+SUMIF('TOTAL RECURSOS 2024'!$P:$P,CONCATENATE("O001",$A69,1,$F$8),'TOTAL RECURSOS 2024'!$N:$N)</f>
        <v>0</v>
      </c>
      <c r="E69" s="22">
        <f>+SUMIF('TOTAL RECURSOS 2024'!$P:$P,CONCATENATE("M001",$A69,1,$F$8),'TOTAL RECURSOS 2024'!$N:$N)</f>
        <v>0</v>
      </c>
      <c r="F69" s="22">
        <f>+SUMIF('TOTAL RECURSOS 2024'!$P:$P,CONCATENATE("E006",$A69,1,$F$8),'TOTAL RECURSOS 2024'!$N:$N)</f>
        <v>0</v>
      </c>
      <c r="G69" s="22">
        <f>+SUMIF('TOTAL RECURSOS 2024'!$P:$P,CONCATENATE("K024",$A69,1,$G$8),'TOTAL RECURSOS 2024'!$N:$N)</f>
        <v>0</v>
      </c>
      <c r="H69" s="22">
        <f>+SUMIF('TOTAL RECURSOS 2024'!$P:$P,CONCATENATE("O001",$A69,4,$F$8),'TOTAL RECURSOS 2024'!$N:$N)</f>
        <v>0</v>
      </c>
      <c r="I69" s="22">
        <f>+SUMIF('TOTAL RECURSOS 2024'!$P:$P,CONCATENATE("M001",$A69,4,$F$8),'TOTAL RECURSOS 2024'!$N:$N)</f>
        <v>0</v>
      </c>
      <c r="J69" s="22">
        <f>+SUMIF('TOTAL RECURSOS 2024'!$P:$P,CONCATENATE("E006",$A69,4,$F$8),'TOTAL RECURSOS 2024'!$N:$N)</f>
        <v>127690</v>
      </c>
    </row>
    <row r="70" spans="1:10" ht="17.100000000000001" customHeight="1" x14ac:dyDescent="0.25">
      <c r="A70" s="27">
        <v>217</v>
      </c>
      <c r="B70" s="114" t="s">
        <v>509</v>
      </c>
      <c r="C70" s="22">
        <f t="shared" si="24"/>
        <v>2654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2654</v>
      </c>
    </row>
    <row r="71" spans="1:10" ht="17.100000000000001" customHeight="1" x14ac:dyDescent="0.25">
      <c r="A71" s="28">
        <v>21701</v>
      </c>
      <c r="B71" s="21" t="s">
        <v>510</v>
      </c>
      <c r="C71" s="22">
        <f>+SUM(D71:J71)</f>
        <v>2654</v>
      </c>
      <c r="D71" s="22">
        <f>+SUMIF('TOTAL RECURSOS 2024'!$P:$P,CONCATENATE("O001",$A71,1,$F$8),'TOTAL RECURSOS 2024'!$N:$N)</f>
        <v>0</v>
      </c>
      <c r="E71" s="22">
        <f>+SUMIF('TOTAL RECURSOS 2024'!$P:$P,CONCATENATE("M001",$A71,1,$F$8),'TOTAL RECURSOS 2024'!$N:$N)</f>
        <v>0</v>
      </c>
      <c r="F71" s="22">
        <f>+SUMIF('TOTAL RECURSOS 2024'!$P:$P,CONCATENATE("E006",$A71,1,$F$8),'TOTAL RECURSOS 2024'!$N:$N)</f>
        <v>0</v>
      </c>
      <c r="G71" s="22">
        <f>+SUMIF('TOTAL RECURSOS 2024'!$P:$P,CONCATENATE("K024",$A71,1,$G$8),'TOTAL RECURSOS 2024'!$N:$N)</f>
        <v>0</v>
      </c>
      <c r="H71" s="22">
        <f>+SUMIF('TOTAL RECURSOS 2024'!$P:$P,CONCATENATE("O001",$A71,4,$F$8),'TOTAL RECURSOS 2024'!$N:$N)</f>
        <v>0</v>
      </c>
      <c r="I71" s="22">
        <f>+SUMIF('TOTAL RECURSOS 2024'!$P:$P,CONCATENATE("M001",$A71,4,$F$8),'TOTAL RECURSOS 2024'!$N:$N)</f>
        <v>0</v>
      </c>
      <c r="J71" s="22">
        <f>+SUMIF('TOTAL RECURSOS 2024'!$P:$P,CONCATENATE("E006",$A71,4,$F$8),'TOTAL RECURSOS 2024'!$N:$N)</f>
        <v>2654</v>
      </c>
    </row>
    <row r="72" spans="1:10" s="9" customFormat="1" ht="17.100000000000001" customHeight="1" x14ac:dyDescent="0.2">
      <c r="A72" s="26">
        <v>2200</v>
      </c>
      <c r="B72" s="19" t="s">
        <v>248</v>
      </c>
      <c r="C72" s="20">
        <f t="shared" ref="C72:J72" si="25">+C73+C77</f>
        <v>270604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6907</v>
      </c>
      <c r="J72" s="20">
        <f t="shared" si="25"/>
        <v>263697</v>
      </c>
    </row>
    <row r="73" spans="1:10" ht="17.100000000000001" customHeight="1" x14ac:dyDescent="0.25">
      <c r="A73" s="27" t="s">
        <v>133</v>
      </c>
      <c r="B73" s="21" t="s">
        <v>249</v>
      </c>
      <c r="C73" s="22">
        <f>+C74+C75+C76</f>
        <v>231903</v>
      </c>
      <c r="D73" s="22">
        <f t="shared" ref="D73:J73" si="26">+D74+D75+D76</f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6147</v>
      </c>
      <c r="J73" s="22">
        <f t="shared" si="26"/>
        <v>225756</v>
      </c>
    </row>
    <row r="74" spans="1:10" ht="17.100000000000001" customHeight="1" x14ac:dyDescent="0.25">
      <c r="A74" s="28">
        <v>22103</v>
      </c>
      <c r="B74" s="29" t="s">
        <v>470</v>
      </c>
      <c r="C74" s="22">
        <f>+SUM(D74:J74)</f>
        <v>4000</v>
      </c>
      <c r="D74" s="22">
        <f>+SUMIF('TOTAL RECURSOS 2024'!$P:$P,CONCATENATE("O001",$A74,1,$F$8),'TOTAL RECURSOS 2024'!$N:$N)</f>
        <v>0</v>
      </c>
      <c r="E74" s="22">
        <f>+SUMIF('TOTAL RECURSOS 2024'!$P:$P,CONCATENATE("M001",$A74,1,$F$8),'TOTAL RECURSOS 2024'!$N:$N)</f>
        <v>0</v>
      </c>
      <c r="F74" s="22">
        <f>+SUMIF('TOTAL RECURSOS 2024'!$P:$P,CONCATENATE("E006",$A74,1,$F$8),'TOTAL RECURSOS 2024'!$N:$N)</f>
        <v>0</v>
      </c>
      <c r="G74" s="22">
        <f>+SUMIF('TOTAL RECURSOS 2024'!$P:$P,CONCATENATE("K024",$A74,1,$G$8),'TOTAL RECURSOS 2024'!$N:$N)</f>
        <v>0</v>
      </c>
      <c r="H74" s="22">
        <f>+SUMIF('TOTAL RECURSOS 2024'!$P:$P,CONCATENATE("O001",$A74,4,$F$8),'TOTAL RECURSOS 2024'!$N:$N)</f>
        <v>0</v>
      </c>
      <c r="I74" s="22">
        <f>+SUMIF('TOTAL RECURSOS 2024'!$P:$P,CONCATENATE("M001",$A74,4,$F$8),'TOTAL RECURSOS 2024'!$N:$N)</f>
        <v>0</v>
      </c>
      <c r="J74" s="22">
        <f>+SUMIF('TOTAL RECURSOS 2024'!$P:$P,CONCATENATE("E006",$A74,4,$F$8),'TOTAL RECURSOS 2024'!$N:$N)</f>
        <v>4000</v>
      </c>
    </row>
    <row r="75" spans="1:10" ht="17.100000000000001" customHeight="1" x14ac:dyDescent="0.25">
      <c r="A75" s="28" t="s">
        <v>16</v>
      </c>
      <c r="B75" s="29" t="s">
        <v>250</v>
      </c>
      <c r="C75" s="22">
        <f>+SUM(D75:J75)</f>
        <v>223795</v>
      </c>
      <c r="D75" s="22">
        <f>+SUMIF('TOTAL RECURSOS 2024'!$P:$P,CONCATENATE("O001",$A75,1,$F$8),'TOTAL RECURSOS 2024'!$N:$N)</f>
        <v>0</v>
      </c>
      <c r="E75" s="22">
        <f>+SUMIF('TOTAL RECURSOS 2024'!$P:$P,CONCATENATE("M001",$A75,1,$F$8),'TOTAL RECURSOS 2024'!$N:$N)</f>
        <v>0</v>
      </c>
      <c r="F75" s="22">
        <f>+SUMIF('TOTAL RECURSOS 2024'!$P:$P,CONCATENATE("E006",$A75,1,$F$8),'TOTAL RECURSOS 2024'!$N:$N)</f>
        <v>0</v>
      </c>
      <c r="G75" s="22">
        <f>+SUMIF('TOTAL RECURSOS 2024'!$P:$P,CONCATENATE("K024",$A75,1,$G$8),'TOTAL RECURSOS 2024'!$N:$N)</f>
        <v>0</v>
      </c>
      <c r="H75" s="22">
        <f>+SUMIF('TOTAL RECURSOS 2024'!$P:$P,CONCATENATE("O001",$A75,4,$F$8),'TOTAL RECURSOS 2024'!$N:$N)</f>
        <v>0</v>
      </c>
      <c r="I75" s="22">
        <f>+SUMIF('TOTAL RECURSOS 2024'!$P:$P,CONCATENATE("M001",$A75,4,$F$8),'TOTAL RECURSOS 2024'!$N:$N)</f>
        <v>6147</v>
      </c>
      <c r="J75" s="22">
        <f>+SUMIF('TOTAL RECURSOS 2024'!$P:$P,CONCATENATE("E006",$A75,4,$F$8),'TOTAL RECURSOS 2024'!$N:$N)</f>
        <v>217648</v>
      </c>
    </row>
    <row r="76" spans="1:10" ht="17.100000000000001" customHeight="1" x14ac:dyDescent="0.25">
      <c r="A76" s="28" t="s">
        <v>63</v>
      </c>
      <c r="B76" s="21" t="s">
        <v>251</v>
      </c>
      <c r="C76" s="22">
        <f>+SUM(D76:J76)</f>
        <v>4108</v>
      </c>
      <c r="D76" s="22">
        <f>+SUMIF('TOTAL RECURSOS 2024'!$P:$P,CONCATENATE("O001",$A76,1,$F$8),'TOTAL RECURSOS 2024'!$N:$N)</f>
        <v>0</v>
      </c>
      <c r="E76" s="22">
        <f>+SUMIF('TOTAL RECURSOS 2024'!$P:$P,CONCATENATE("M001",$A76,1,$F$8),'TOTAL RECURSOS 2024'!$N:$N)</f>
        <v>0</v>
      </c>
      <c r="F76" s="22">
        <f>+SUMIF('TOTAL RECURSOS 2024'!$P:$P,CONCATENATE("E006",$A76,1,$F$8),'TOTAL RECURSOS 2024'!$N:$N)</f>
        <v>0</v>
      </c>
      <c r="G76" s="22">
        <f>+SUMIF('TOTAL RECURSOS 2024'!$P:$P,CONCATENATE("K024",$A76,1,$G$8),'TOTAL RECURSOS 2024'!$N:$N)</f>
        <v>0</v>
      </c>
      <c r="H76" s="22">
        <f>+SUMIF('TOTAL RECURSOS 2024'!$P:$P,CONCATENATE("O001",$A76,4,$F$8),'TOTAL RECURSOS 2024'!$N:$N)</f>
        <v>0</v>
      </c>
      <c r="I76" s="22">
        <f>+SUMIF('TOTAL RECURSOS 2024'!$P:$P,CONCATENATE("M001",$A76,4,$F$8),'TOTAL RECURSOS 2024'!$N:$N)</f>
        <v>0</v>
      </c>
      <c r="J76" s="22">
        <f>+SUMIF('TOTAL RECURSOS 2024'!$P:$P,CONCATENATE("E006",$A76,4,$F$8),'TOTAL RECURSOS 2024'!$N:$N)</f>
        <v>4108</v>
      </c>
    </row>
    <row r="77" spans="1:10" ht="17.100000000000001" customHeight="1" x14ac:dyDescent="0.25">
      <c r="A77" s="27" t="s">
        <v>134</v>
      </c>
      <c r="B77" s="21" t="s">
        <v>252</v>
      </c>
      <c r="C77" s="22">
        <f t="shared" ref="C77:J77" si="27">+C78</f>
        <v>38701</v>
      </c>
      <c r="D77" s="22">
        <f t="shared" si="27"/>
        <v>0</v>
      </c>
      <c r="E77" s="22">
        <f t="shared" si="27"/>
        <v>0</v>
      </c>
      <c r="F77" s="22">
        <f t="shared" si="27"/>
        <v>0</v>
      </c>
      <c r="G77" s="22">
        <f t="shared" si="27"/>
        <v>0</v>
      </c>
      <c r="H77" s="22">
        <f t="shared" si="27"/>
        <v>0</v>
      </c>
      <c r="I77" s="22">
        <f t="shared" si="27"/>
        <v>760</v>
      </c>
      <c r="J77" s="22">
        <f t="shared" si="27"/>
        <v>37941</v>
      </c>
    </row>
    <row r="78" spans="1:10" ht="17.100000000000001" customHeight="1" x14ac:dyDescent="0.25">
      <c r="A78" s="28" t="s">
        <v>75</v>
      </c>
      <c r="B78" s="21" t="s">
        <v>252</v>
      </c>
      <c r="C78" s="22">
        <f>+SUM(D78:J78)</f>
        <v>38701</v>
      </c>
      <c r="D78" s="22">
        <f>+SUMIF('TOTAL RECURSOS 2024'!$P:$P,CONCATENATE("O001",$A78,1,$F$8),'TOTAL RECURSOS 2024'!$N:$N)</f>
        <v>0</v>
      </c>
      <c r="E78" s="22">
        <f>+SUMIF('TOTAL RECURSOS 2024'!$P:$P,CONCATENATE("M001",$A78,1,$F$8),'TOTAL RECURSOS 2024'!$N:$N)</f>
        <v>0</v>
      </c>
      <c r="F78" s="22">
        <f>+SUMIF('TOTAL RECURSOS 2024'!$P:$P,CONCATENATE("E006",$A78,1,$F$8),'TOTAL RECURSOS 2024'!$N:$N)</f>
        <v>0</v>
      </c>
      <c r="G78" s="22">
        <f>+SUMIF('TOTAL RECURSOS 2024'!$P:$P,CONCATENATE("K024",$A78,1,$G$8),'TOTAL RECURSOS 2024'!$N:$N)</f>
        <v>0</v>
      </c>
      <c r="H78" s="22">
        <f>+SUMIF('TOTAL RECURSOS 2024'!$P:$P,CONCATENATE("O001",$A78,4,$F$8),'TOTAL RECURSOS 2024'!$N:$N)</f>
        <v>0</v>
      </c>
      <c r="I78" s="22">
        <f>+SUMIF('TOTAL RECURSOS 2024'!$P:$P,CONCATENATE("M001",$A78,4,$F$8),'TOTAL RECURSOS 2024'!$N:$N)</f>
        <v>760</v>
      </c>
      <c r="J78" s="22">
        <f>+SUMIF('TOTAL RECURSOS 2024'!$P:$P,CONCATENATE("E006",$A78,4,$F$8),'TOTAL RECURSOS 2024'!$N:$N)</f>
        <v>37941</v>
      </c>
    </row>
    <row r="79" spans="1:10" s="9" customFormat="1" ht="17.100000000000001" customHeight="1" x14ac:dyDescent="0.2">
      <c r="A79" s="26">
        <v>2400</v>
      </c>
      <c r="B79" s="19" t="s">
        <v>253</v>
      </c>
      <c r="C79" s="20">
        <f t="shared" ref="C79:J79" si="28">+C80+C82+C84+C86+C88+C90+C92+C94+C96</f>
        <v>7943117</v>
      </c>
      <c r="D79" s="20">
        <f t="shared" si="28"/>
        <v>0</v>
      </c>
      <c r="E79" s="20">
        <f t="shared" si="28"/>
        <v>0</v>
      </c>
      <c r="F79" s="20">
        <f t="shared" si="28"/>
        <v>0</v>
      </c>
      <c r="G79" s="20">
        <f t="shared" si="28"/>
        <v>0</v>
      </c>
      <c r="H79" s="20">
        <f t="shared" si="28"/>
        <v>1000</v>
      </c>
      <c r="I79" s="20">
        <f t="shared" si="28"/>
        <v>0</v>
      </c>
      <c r="J79" s="20">
        <f t="shared" si="28"/>
        <v>7942117</v>
      </c>
    </row>
    <row r="80" spans="1:10" ht="17.100000000000001" customHeight="1" x14ac:dyDescent="0.25">
      <c r="A80" s="27" t="s">
        <v>135</v>
      </c>
      <c r="B80" s="21" t="s">
        <v>254</v>
      </c>
      <c r="C80" s="22">
        <f t="shared" ref="C80:J80" si="29">+C81</f>
        <v>14588</v>
      </c>
      <c r="D80" s="22">
        <f t="shared" si="29"/>
        <v>0</v>
      </c>
      <c r="E80" s="22">
        <f t="shared" si="29"/>
        <v>0</v>
      </c>
      <c r="F80" s="22">
        <f t="shared" si="29"/>
        <v>0</v>
      </c>
      <c r="G80" s="22">
        <f t="shared" si="29"/>
        <v>0</v>
      </c>
      <c r="H80" s="22">
        <f t="shared" si="29"/>
        <v>0</v>
      </c>
      <c r="I80" s="22">
        <f t="shared" si="29"/>
        <v>0</v>
      </c>
      <c r="J80" s="22">
        <f t="shared" si="29"/>
        <v>14588</v>
      </c>
    </row>
    <row r="81" spans="1:10" ht="17.100000000000001" customHeight="1" x14ac:dyDescent="0.25">
      <c r="A81" s="28" t="s">
        <v>76</v>
      </c>
      <c r="B81" s="21" t="s">
        <v>254</v>
      </c>
      <c r="C81" s="22">
        <f>+SUM(D81:J81)</f>
        <v>14588</v>
      </c>
      <c r="D81" s="22">
        <f>+SUMIF('TOTAL RECURSOS 2024'!$P:$P,CONCATENATE("O001",$A81,1,$F$8),'TOTAL RECURSOS 2024'!$N:$N)</f>
        <v>0</v>
      </c>
      <c r="E81" s="22">
        <f>+SUMIF('TOTAL RECURSOS 2024'!$P:$P,CONCATENATE("M001",$A81,1,$F$8),'TOTAL RECURSOS 2024'!$N:$N)</f>
        <v>0</v>
      </c>
      <c r="F81" s="22">
        <f>+SUMIF('TOTAL RECURSOS 2024'!$P:$P,CONCATENATE("E006",$A81,1,$F$8),'TOTAL RECURSOS 2024'!$N:$N)</f>
        <v>0</v>
      </c>
      <c r="G81" s="22">
        <f>+SUMIF('TOTAL RECURSOS 2024'!$P:$P,CONCATENATE("K024",$A81,1,$G$8),'TOTAL RECURSOS 2024'!$N:$N)</f>
        <v>0</v>
      </c>
      <c r="H81" s="22">
        <f>+SUMIF('TOTAL RECURSOS 2024'!$P:$P,CONCATENATE("O001",$A81,4,$F$8),'TOTAL RECURSOS 2024'!$N:$N)</f>
        <v>0</v>
      </c>
      <c r="I81" s="22">
        <f>+SUMIF('TOTAL RECURSOS 2024'!$P:$P,CONCATENATE("M001",$A81,4,$F$8),'TOTAL RECURSOS 2024'!$N:$N)</f>
        <v>0</v>
      </c>
      <c r="J81" s="22">
        <f>+SUMIF('TOTAL RECURSOS 2024'!$P:$P,CONCATENATE("E006",$A81,4,$F$8),'TOTAL RECURSOS 2024'!$N:$N)</f>
        <v>14588</v>
      </c>
    </row>
    <row r="82" spans="1:10" ht="17.100000000000001" customHeight="1" x14ac:dyDescent="0.25">
      <c r="A82" s="27" t="s">
        <v>136</v>
      </c>
      <c r="B82" s="21" t="s">
        <v>255</v>
      </c>
      <c r="C82" s="22">
        <f t="shared" ref="C82:J82" si="30">+C83</f>
        <v>45472</v>
      </c>
      <c r="D82" s="22">
        <f t="shared" si="30"/>
        <v>0</v>
      </c>
      <c r="E82" s="22">
        <f t="shared" si="30"/>
        <v>0</v>
      </c>
      <c r="F82" s="22">
        <f t="shared" si="30"/>
        <v>0</v>
      </c>
      <c r="G82" s="22">
        <f t="shared" si="30"/>
        <v>0</v>
      </c>
      <c r="H82" s="22">
        <f t="shared" si="30"/>
        <v>0</v>
      </c>
      <c r="I82" s="22">
        <f t="shared" si="30"/>
        <v>0</v>
      </c>
      <c r="J82" s="22">
        <f t="shared" si="30"/>
        <v>45472</v>
      </c>
    </row>
    <row r="83" spans="1:10" ht="17.100000000000001" customHeight="1" x14ac:dyDescent="0.25">
      <c r="A83" s="28" t="s">
        <v>77</v>
      </c>
      <c r="B83" s="21" t="s">
        <v>255</v>
      </c>
      <c r="C83" s="22">
        <f>+SUM(D83:J83)</f>
        <v>45472</v>
      </c>
      <c r="D83" s="22">
        <f>+SUMIF('TOTAL RECURSOS 2024'!$P:$P,CONCATENATE("O001",$A83,1,$F$8),'TOTAL RECURSOS 2024'!$N:$N)</f>
        <v>0</v>
      </c>
      <c r="E83" s="22">
        <f>+SUMIF('TOTAL RECURSOS 2024'!$P:$P,CONCATENATE("M001",$A83,1,$F$8),'TOTAL RECURSOS 2024'!$N:$N)</f>
        <v>0</v>
      </c>
      <c r="F83" s="22">
        <f>+SUMIF('TOTAL RECURSOS 2024'!$P:$P,CONCATENATE("E006",$A83,1,$F$8),'TOTAL RECURSOS 2024'!$N:$N)</f>
        <v>0</v>
      </c>
      <c r="G83" s="22">
        <f>+SUMIF('TOTAL RECURSOS 2024'!$P:$P,CONCATENATE("K024",$A83,1,$G$8),'TOTAL RECURSOS 2024'!$N:$N)</f>
        <v>0</v>
      </c>
      <c r="H83" s="22">
        <f>+SUMIF('TOTAL RECURSOS 2024'!$P:$P,CONCATENATE("O001",$A83,4,$F$8),'TOTAL RECURSOS 2024'!$N:$N)</f>
        <v>0</v>
      </c>
      <c r="I83" s="22">
        <f>+SUMIF('TOTAL RECURSOS 2024'!$P:$P,CONCATENATE("M001",$A83,4,$F$8),'TOTAL RECURSOS 2024'!$N:$N)</f>
        <v>0</v>
      </c>
      <c r="J83" s="22">
        <f>+SUMIF('TOTAL RECURSOS 2024'!$P:$P,CONCATENATE("E006",$A83,4,$F$8),'TOTAL RECURSOS 2024'!$N:$N)</f>
        <v>45472</v>
      </c>
    </row>
    <row r="84" spans="1:10" ht="17.100000000000001" customHeight="1" x14ac:dyDescent="0.25">
      <c r="A84" s="27" t="s">
        <v>137</v>
      </c>
      <c r="B84" s="21" t="s">
        <v>256</v>
      </c>
      <c r="C84" s="22">
        <f t="shared" ref="C84:J84" si="31">+C85</f>
        <v>67570</v>
      </c>
      <c r="D84" s="22">
        <f t="shared" si="31"/>
        <v>0</v>
      </c>
      <c r="E84" s="22">
        <f t="shared" si="31"/>
        <v>0</v>
      </c>
      <c r="F84" s="22">
        <f t="shared" si="31"/>
        <v>0</v>
      </c>
      <c r="G84" s="22">
        <f t="shared" si="31"/>
        <v>0</v>
      </c>
      <c r="H84" s="22">
        <f t="shared" si="31"/>
        <v>0</v>
      </c>
      <c r="I84" s="22">
        <f t="shared" si="31"/>
        <v>0</v>
      </c>
      <c r="J84" s="22">
        <f t="shared" si="31"/>
        <v>67570</v>
      </c>
    </row>
    <row r="85" spans="1:10" ht="17.100000000000001" customHeight="1" x14ac:dyDescent="0.25">
      <c r="A85" s="28" t="s">
        <v>78</v>
      </c>
      <c r="B85" s="21" t="s">
        <v>256</v>
      </c>
      <c r="C85" s="22">
        <f>+SUM(D85:J85)</f>
        <v>67570</v>
      </c>
      <c r="D85" s="22">
        <f>+SUMIF('TOTAL RECURSOS 2024'!$P:$P,CONCATENATE("O001",$A85,1,$F$8),'TOTAL RECURSOS 2024'!$N:$N)</f>
        <v>0</v>
      </c>
      <c r="E85" s="22">
        <f>+SUMIF('TOTAL RECURSOS 2024'!$P:$P,CONCATENATE("M001",$A85,1,$F$8),'TOTAL RECURSOS 2024'!$N:$N)</f>
        <v>0</v>
      </c>
      <c r="F85" s="22">
        <f>+SUMIF('TOTAL RECURSOS 2024'!$P:$P,CONCATENATE("E006",$A85,1,$F$8),'TOTAL RECURSOS 2024'!$N:$N)</f>
        <v>0</v>
      </c>
      <c r="G85" s="22">
        <f>+SUMIF('TOTAL RECURSOS 2024'!$P:$P,CONCATENATE("K024",$A85,1,$G$8),'TOTAL RECURSOS 2024'!$N:$N)</f>
        <v>0</v>
      </c>
      <c r="H85" s="22">
        <f>+SUMIF('TOTAL RECURSOS 2024'!$P:$P,CONCATENATE("O001",$A85,4,$F$8),'TOTAL RECURSOS 2024'!$N:$N)</f>
        <v>0</v>
      </c>
      <c r="I85" s="22">
        <f>+SUMIF('TOTAL RECURSOS 2024'!$P:$P,CONCATENATE("M001",$A85,4,$F$8),'TOTAL RECURSOS 2024'!$N:$N)</f>
        <v>0</v>
      </c>
      <c r="J85" s="22">
        <f>+SUMIF('TOTAL RECURSOS 2024'!$P:$P,CONCATENATE("E006",$A85,4,$F$8),'TOTAL RECURSOS 2024'!$N:$N)</f>
        <v>67570</v>
      </c>
    </row>
    <row r="86" spans="1:10" ht="17.100000000000001" customHeight="1" x14ac:dyDescent="0.25">
      <c r="A86" s="27" t="s">
        <v>138</v>
      </c>
      <c r="B86" s="21" t="s">
        <v>257</v>
      </c>
      <c r="C86" s="22">
        <f t="shared" ref="C86:J86" si="32">+C87</f>
        <v>18314</v>
      </c>
      <c r="D86" s="22">
        <f t="shared" si="32"/>
        <v>0</v>
      </c>
      <c r="E86" s="22">
        <f t="shared" si="32"/>
        <v>0</v>
      </c>
      <c r="F86" s="22">
        <f t="shared" si="32"/>
        <v>0</v>
      </c>
      <c r="G86" s="22">
        <f t="shared" si="32"/>
        <v>0</v>
      </c>
      <c r="H86" s="22">
        <f t="shared" si="32"/>
        <v>0</v>
      </c>
      <c r="I86" s="22">
        <f t="shared" si="32"/>
        <v>0</v>
      </c>
      <c r="J86" s="22">
        <f t="shared" si="32"/>
        <v>18314</v>
      </c>
    </row>
    <row r="87" spans="1:10" ht="17.100000000000001" customHeight="1" x14ac:dyDescent="0.25">
      <c r="A87" s="28" t="s">
        <v>79</v>
      </c>
      <c r="B87" s="21" t="s">
        <v>257</v>
      </c>
      <c r="C87" s="22">
        <f>+SUM(D87:J87)</f>
        <v>18314</v>
      </c>
      <c r="D87" s="22">
        <f>+SUMIF('TOTAL RECURSOS 2024'!$P:$P,CONCATENATE("O001",$A87,1,$F$8),'TOTAL RECURSOS 2024'!$N:$N)</f>
        <v>0</v>
      </c>
      <c r="E87" s="22">
        <f>+SUMIF('TOTAL RECURSOS 2024'!$P:$P,CONCATENATE("M001",$A87,1,$F$8),'TOTAL RECURSOS 2024'!$N:$N)</f>
        <v>0</v>
      </c>
      <c r="F87" s="22">
        <f>+SUMIF('TOTAL RECURSOS 2024'!$P:$P,CONCATENATE("E006",$A87,1,$F$8),'TOTAL RECURSOS 2024'!$N:$N)</f>
        <v>0</v>
      </c>
      <c r="G87" s="22">
        <f>+SUMIF('TOTAL RECURSOS 2024'!$P:$P,CONCATENATE("K024",$A87,1,$G$8),'TOTAL RECURSOS 2024'!$N:$N)</f>
        <v>0</v>
      </c>
      <c r="H87" s="22">
        <f>+SUMIF('TOTAL RECURSOS 2024'!$P:$P,CONCATENATE("O001",$A87,4,$F$8),'TOTAL RECURSOS 2024'!$N:$N)</f>
        <v>0</v>
      </c>
      <c r="I87" s="22">
        <f>+SUMIF('TOTAL RECURSOS 2024'!$P:$P,CONCATENATE("M001",$A87,4,$F$8),'TOTAL RECURSOS 2024'!$N:$N)</f>
        <v>0</v>
      </c>
      <c r="J87" s="22">
        <f>+SUMIF('TOTAL RECURSOS 2024'!$P:$P,CONCATENATE("E006",$A87,4,$F$8),'TOTAL RECURSOS 2024'!$N:$N)</f>
        <v>18314</v>
      </c>
    </row>
    <row r="88" spans="1:10" ht="17.100000000000001" customHeight="1" x14ac:dyDescent="0.25">
      <c r="A88" s="27" t="s">
        <v>139</v>
      </c>
      <c r="B88" s="21" t="s">
        <v>258</v>
      </c>
      <c r="C88" s="22">
        <f t="shared" ref="C88:J88" si="33">+C89</f>
        <v>17449</v>
      </c>
      <c r="D88" s="22">
        <f t="shared" si="33"/>
        <v>0</v>
      </c>
      <c r="E88" s="22">
        <f t="shared" si="33"/>
        <v>0</v>
      </c>
      <c r="F88" s="22">
        <f t="shared" si="33"/>
        <v>0</v>
      </c>
      <c r="G88" s="22">
        <f t="shared" si="33"/>
        <v>0</v>
      </c>
      <c r="H88" s="22">
        <f t="shared" si="33"/>
        <v>0</v>
      </c>
      <c r="I88" s="22">
        <f t="shared" si="33"/>
        <v>0</v>
      </c>
      <c r="J88" s="22">
        <f t="shared" si="33"/>
        <v>17449</v>
      </c>
    </row>
    <row r="89" spans="1:10" ht="17.100000000000001" customHeight="1" x14ac:dyDescent="0.25">
      <c r="A89" s="28" t="s">
        <v>80</v>
      </c>
      <c r="B89" s="21" t="s">
        <v>258</v>
      </c>
      <c r="C89" s="22">
        <f>+SUM(D89:J89)</f>
        <v>17449</v>
      </c>
      <c r="D89" s="22">
        <f>+SUMIF('TOTAL RECURSOS 2024'!$P:$P,CONCATENATE("O001",$A89,1,$F$8),'TOTAL RECURSOS 2024'!$N:$N)</f>
        <v>0</v>
      </c>
      <c r="E89" s="22">
        <f>+SUMIF('TOTAL RECURSOS 2024'!$P:$P,CONCATENATE("M001",$A89,1,$F$8),'TOTAL RECURSOS 2024'!$N:$N)</f>
        <v>0</v>
      </c>
      <c r="F89" s="22">
        <f>+SUMIF('TOTAL RECURSOS 2024'!$P:$P,CONCATENATE("E006",$A89,1,$F$8),'TOTAL RECURSOS 2024'!$N:$N)</f>
        <v>0</v>
      </c>
      <c r="G89" s="22">
        <f>+SUMIF('TOTAL RECURSOS 2024'!$P:$P,CONCATENATE("K024",$A89,1,$G$8),'TOTAL RECURSOS 2024'!$N:$N)</f>
        <v>0</v>
      </c>
      <c r="H89" s="22">
        <f>+SUMIF('TOTAL RECURSOS 2024'!$P:$P,CONCATENATE("O001",$A89,4,$F$8),'TOTAL RECURSOS 2024'!$N:$N)</f>
        <v>0</v>
      </c>
      <c r="I89" s="22">
        <f>+SUMIF('TOTAL RECURSOS 2024'!$P:$P,CONCATENATE("M001",$A89,4,$F$8),'TOTAL RECURSOS 2024'!$N:$N)</f>
        <v>0</v>
      </c>
      <c r="J89" s="22">
        <f>+SUMIF('TOTAL RECURSOS 2024'!$P:$P,CONCATENATE("E006",$A89,4,$F$8),'TOTAL RECURSOS 2024'!$N:$N)</f>
        <v>17449</v>
      </c>
    </row>
    <row r="90" spans="1:10" ht="17.100000000000001" customHeight="1" x14ac:dyDescent="0.25">
      <c r="A90" s="27" t="s">
        <v>140</v>
      </c>
      <c r="B90" s="21" t="s">
        <v>259</v>
      </c>
      <c r="C90" s="22">
        <f t="shared" ref="C90:J90" si="34">+C91</f>
        <v>6030191</v>
      </c>
      <c r="D90" s="22">
        <f t="shared" si="34"/>
        <v>0</v>
      </c>
      <c r="E90" s="22">
        <f t="shared" si="34"/>
        <v>0</v>
      </c>
      <c r="F90" s="22">
        <f t="shared" si="34"/>
        <v>0</v>
      </c>
      <c r="G90" s="22">
        <f t="shared" si="34"/>
        <v>0</v>
      </c>
      <c r="H90" s="22">
        <f t="shared" si="34"/>
        <v>1000</v>
      </c>
      <c r="I90" s="22">
        <f t="shared" si="34"/>
        <v>0</v>
      </c>
      <c r="J90" s="22">
        <f t="shared" si="34"/>
        <v>6029191</v>
      </c>
    </row>
    <row r="91" spans="1:10" ht="17.100000000000001" customHeight="1" x14ac:dyDescent="0.25">
      <c r="A91" s="28" t="s">
        <v>27</v>
      </c>
      <c r="B91" s="21" t="s">
        <v>259</v>
      </c>
      <c r="C91" s="22">
        <f>+SUM(D91:J91)</f>
        <v>6030191</v>
      </c>
      <c r="D91" s="22">
        <f>+SUMIF('TOTAL RECURSOS 2024'!$P:$P,CONCATENATE("O001",$A91,1,$F$8),'TOTAL RECURSOS 2024'!$N:$N)</f>
        <v>0</v>
      </c>
      <c r="E91" s="22">
        <f>+SUMIF('TOTAL RECURSOS 2024'!$P:$P,CONCATENATE("M001",$A91,1,$F$8),'TOTAL RECURSOS 2024'!$N:$N)</f>
        <v>0</v>
      </c>
      <c r="F91" s="22">
        <f>+SUMIF('TOTAL RECURSOS 2024'!$P:$P,CONCATENATE("E006",$A91,1,$F$8),'TOTAL RECURSOS 2024'!$N:$N)</f>
        <v>0</v>
      </c>
      <c r="G91" s="22">
        <f>+SUMIF('TOTAL RECURSOS 2024'!$P:$P,CONCATENATE("K024",$A91,1,$G$8),'TOTAL RECURSOS 2024'!$N:$N)</f>
        <v>0</v>
      </c>
      <c r="H91" s="22">
        <f>+SUMIF('TOTAL RECURSOS 2024'!$P:$P,CONCATENATE("O001",$A91,4,$F$8),'TOTAL RECURSOS 2024'!$N:$N)</f>
        <v>1000</v>
      </c>
      <c r="I91" s="22">
        <f>+SUMIF('TOTAL RECURSOS 2024'!$P:$P,CONCATENATE("M001",$A91,4,$F$8),'TOTAL RECURSOS 2024'!$N:$N)</f>
        <v>0</v>
      </c>
      <c r="J91" s="22">
        <f>+SUMIF('TOTAL RECURSOS 2024'!$P:$P,CONCATENATE("E006",$A91,4,$F$8),'TOTAL RECURSOS 2024'!$N:$N)</f>
        <v>6029191</v>
      </c>
    </row>
    <row r="92" spans="1:10" ht="17.100000000000001" customHeight="1" x14ac:dyDescent="0.25">
      <c r="A92" s="27" t="s">
        <v>141</v>
      </c>
      <c r="B92" s="21" t="s">
        <v>260</v>
      </c>
      <c r="C92" s="22">
        <f t="shared" ref="C92:J92" si="35">+C93</f>
        <v>994184</v>
      </c>
      <c r="D92" s="22">
        <f t="shared" si="35"/>
        <v>0</v>
      </c>
      <c r="E92" s="22">
        <f t="shared" si="35"/>
        <v>0</v>
      </c>
      <c r="F92" s="22">
        <f t="shared" si="35"/>
        <v>0</v>
      </c>
      <c r="G92" s="22">
        <f t="shared" si="35"/>
        <v>0</v>
      </c>
      <c r="H92" s="22">
        <f t="shared" si="35"/>
        <v>0</v>
      </c>
      <c r="I92" s="22">
        <f t="shared" si="35"/>
        <v>0</v>
      </c>
      <c r="J92" s="22">
        <f t="shared" si="35"/>
        <v>994184</v>
      </c>
    </row>
    <row r="93" spans="1:10" ht="17.100000000000001" customHeight="1" x14ac:dyDescent="0.25">
      <c r="A93" s="28" t="s">
        <v>81</v>
      </c>
      <c r="B93" s="21" t="s">
        <v>260</v>
      </c>
      <c r="C93" s="22">
        <f>+SUM(D93:J93)</f>
        <v>994184</v>
      </c>
      <c r="D93" s="22">
        <f>+SUMIF('TOTAL RECURSOS 2024'!$P:$P,CONCATENATE("O001",$A93,1,$F$8),'TOTAL RECURSOS 2024'!$N:$N)</f>
        <v>0</v>
      </c>
      <c r="E93" s="22">
        <f>+SUMIF('TOTAL RECURSOS 2024'!$P:$P,CONCATENATE("M001",$A93,1,$F$8),'TOTAL RECURSOS 2024'!$N:$N)</f>
        <v>0</v>
      </c>
      <c r="F93" s="22">
        <f>+SUMIF('TOTAL RECURSOS 2024'!$P:$P,CONCATENATE("E006",$A93,1,$F$8),'TOTAL RECURSOS 2024'!$N:$N)</f>
        <v>0</v>
      </c>
      <c r="G93" s="22">
        <f>+SUMIF('TOTAL RECURSOS 2024'!$P:$P,CONCATENATE("K024",$A93,1,$G$8),'TOTAL RECURSOS 2024'!$N:$N)</f>
        <v>0</v>
      </c>
      <c r="H93" s="22">
        <f>+SUMIF('TOTAL RECURSOS 2024'!$P:$P,CONCATENATE("O001",$A93,4,$F$8),'TOTAL RECURSOS 2024'!$N:$N)</f>
        <v>0</v>
      </c>
      <c r="I93" s="22">
        <f>+SUMIF('TOTAL RECURSOS 2024'!$P:$P,CONCATENATE("M001",$A93,4,$F$8),'TOTAL RECURSOS 2024'!$N:$N)</f>
        <v>0</v>
      </c>
      <c r="J93" s="22">
        <f>+SUMIF('TOTAL RECURSOS 2024'!$P:$P,CONCATENATE("E006",$A93,4,$F$8),'TOTAL RECURSOS 2024'!$N:$N)</f>
        <v>994184</v>
      </c>
    </row>
    <row r="94" spans="1:10" ht="17.100000000000001" customHeight="1" x14ac:dyDescent="0.25">
      <c r="A94" s="27" t="s">
        <v>142</v>
      </c>
      <c r="B94" s="21" t="s">
        <v>261</v>
      </c>
      <c r="C94" s="22">
        <f t="shared" ref="C94:J94" si="36">+C95</f>
        <v>357868</v>
      </c>
      <c r="D94" s="22">
        <f t="shared" si="36"/>
        <v>0</v>
      </c>
      <c r="E94" s="22">
        <f t="shared" si="36"/>
        <v>0</v>
      </c>
      <c r="F94" s="22">
        <f t="shared" si="36"/>
        <v>0</v>
      </c>
      <c r="G94" s="22">
        <f t="shared" si="36"/>
        <v>0</v>
      </c>
      <c r="H94" s="22">
        <f t="shared" si="36"/>
        <v>0</v>
      </c>
      <c r="I94" s="22">
        <f t="shared" si="36"/>
        <v>0</v>
      </c>
      <c r="J94" s="22">
        <f t="shared" si="36"/>
        <v>357868</v>
      </c>
    </row>
    <row r="95" spans="1:10" ht="17.100000000000001" customHeight="1" x14ac:dyDescent="0.25">
      <c r="A95" s="28" t="s">
        <v>82</v>
      </c>
      <c r="B95" s="21" t="s">
        <v>261</v>
      </c>
      <c r="C95" s="22">
        <f>+SUM(D95:J95)</f>
        <v>357868</v>
      </c>
      <c r="D95" s="22">
        <f>+SUMIF('TOTAL RECURSOS 2024'!$P:$P,CONCATENATE("O001",$A95,1,$F$8),'TOTAL RECURSOS 2024'!$N:$N)</f>
        <v>0</v>
      </c>
      <c r="E95" s="22">
        <f>+SUMIF('TOTAL RECURSOS 2024'!$P:$P,CONCATENATE("M001",$A95,1,$F$8),'TOTAL RECURSOS 2024'!$N:$N)</f>
        <v>0</v>
      </c>
      <c r="F95" s="22">
        <f>+SUMIF('TOTAL RECURSOS 2024'!$P:$P,CONCATENATE("E006",$A95,1,$F$8),'TOTAL RECURSOS 2024'!$N:$N)</f>
        <v>0</v>
      </c>
      <c r="G95" s="22">
        <f>+SUMIF('TOTAL RECURSOS 2024'!$P:$P,CONCATENATE("K024",$A95,1,$G$8),'TOTAL RECURSOS 2024'!$N:$N)</f>
        <v>0</v>
      </c>
      <c r="H95" s="22">
        <f>+SUMIF('TOTAL RECURSOS 2024'!$P:$P,CONCATENATE("O001",$A95,4,$F$8),'TOTAL RECURSOS 2024'!$N:$N)</f>
        <v>0</v>
      </c>
      <c r="I95" s="22">
        <f>+SUMIF('TOTAL RECURSOS 2024'!$P:$P,CONCATENATE("M001",$A95,4,$F$8),'TOTAL RECURSOS 2024'!$N:$N)</f>
        <v>0</v>
      </c>
      <c r="J95" s="22">
        <f>+SUMIF('TOTAL RECURSOS 2024'!$P:$P,CONCATENATE("E006",$A95,4,$F$8),'TOTAL RECURSOS 2024'!$N:$N)</f>
        <v>357868</v>
      </c>
    </row>
    <row r="96" spans="1:10" ht="17.100000000000001" customHeight="1" x14ac:dyDescent="0.25">
      <c r="A96" s="27" t="s">
        <v>143</v>
      </c>
      <c r="B96" s="21" t="s">
        <v>262</v>
      </c>
      <c r="C96" s="22">
        <f t="shared" ref="C96:J96" si="37">+C97</f>
        <v>397481</v>
      </c>
      <c r="D96" s="22">
        <f t="shared" si="37"/>
        <v>0</v>
      </c>
      <c r="E96" s="22">
        <f t="shared" si="37"/>
        <v>0</v>
      </c>
      <c r="F96" s="22">
        <f t="shared" si="37"/>
        <v>0</v>
      </c>
      <c r="G96" s="22">
        <f t="shared" si="37"/>
        <v>0</v>
      </c>
      <c r="H96" s="22">
        <f t="shared" si="37"/>
        <v>0</v>
      </c>
      <c r="I96" s="22">
        <f t="shared" si="37"/>
        <v>0</v>
      </c>
      <c r="J96" s="22">
        <f t="shared" si="37"/>
        <v>397481</v>
      </c>
    </row>
    <row r="97" spans="1:10" ht="17.100000000000001" customHeight="1" x14ac:dyDescent="0.25">
      <c r="A97" s="28" t="s">
        <v>83</v>
      </c>
      <c r="B97" s="21" t="s">
        <v>262</v>
      </c>
      <c r="C97" s="22">
        <f>+SUM(D97:J97)</f>
        <v>397481</v>
      </c>
      <c r="D97" s="22">
        <f>+SUMIF('TOTAL RECURSOS 2024'!$P:$P,CONCATENATE("O001",$A97,1,$F$8),'TOTAL RECURSOS 2024'!$N:$N)</f>
        <v>0</v>
      </c>
      <c r="E97" s="22">
        <f>+SUMIF('TOTAL RECURSOS 2024'!$P:$P,CONCATENATE("M001",$A97,1,$F$8),'TOTAL RECURSOS 2024'!$N:$N)</f>
        <v>0</v>
      </c>
      <c r="F97" s="22">
        <f>+SUMIF('TOTAL RECURSOS 2024'!$P:$P,CONCATENATE("E006",$A97,1,$F$8),'TOTAL RECURSOS 2024'!$N:$N)</f>
        <v>0</v>
      </c>
      <c r="G97" s="22">
        <f>+SUMIF('TOTAL RECURSOS 2024'!$P:$P,CONCATENATE("K024",$A97,1,$G$8),'TOTAL RECURSOS 2024'!$N:$N)</f>
        <v>0</v>
      </c>
      <c r="H97" s="22">
        <f>+SUMIF('TOTAL RECURSOS 2024'!$P:$P,CONCATENATE("O001",$A97,4,$F$8),'TOTAL RECURSOS 2024'!$N:$N)</f>
        <v>0</v>
      </c>
      <c r="I97" s="22">
        <f>+SUMIF('TOTAL RECURSOS 2024'!$P:$P,CONCATENATE("M001",$A97,4,$F$8),'TOTAL RECURSOS 2024'!$N:$N)</f>
        <v>0</v>
      </c>
      <c r="J97" s="22">
        <f>+SUMIF('TOTAL RECURSOS 2024'!$P:$P,CONCATENATE("E006",$A97,4,$F$8),'TOTAL RECURSOS 2024'!$N:$N)</f>
        <v>397481</v>
      </c>
    </row>
    <row r="98" spans="1:10" s="9" customFormat="1" ht="17.100000000000001" customHeight="1" x14ac:dyDescent="0.2">
      <c r="A98" s="26">
        <v>2500</v>
      </c>
      <c r="B98" s="19" t="s">
        <v>263</v>
      </c>
      <c r="C98" s="20">
        <f t="shared" ref="C98:J98" si="38">+C99+C101+C103+C105+C107</f>
        <v>6983288</v>
      </c>
      <c r="D98" s="20">
        <f t="shared" si="38"/>
        <v>0</v>
      </c>
      <c r="E98" s="20">
        <f t="shared" si="38"/>
        <v>0</v>
      </c>
      <c r="F98" s="20">
        <f t="shared" si="38"/>
        <v>0</v>
      </c>
      <c r="G98" s="20">
        <f t="shared" si="38"/>
        <v>0</v>
      </c>
      <c r="H98" s="20">
        <f t="shared" si="38"/>
        <v>0</v>
      </c>
      <c r="I98" s="20">
        <f t="shared" si="38"/>
        <v>43257</v>
      </c>
      <c r="J98" s="20">
        <f t="shared" si="38"/>
        <v>6940031</v>
      </c>
    </row>
    <row r="99" spans="1:10" ht="17.100000000000001" customHeight="1" x14ac:dyDescent="0.25">
      <c r="A99" s="27" t="s">
        <v>144</v>
      </c>
      <c r="B99" s="21" t="s">
        <v>264</v>
      </c>
      <c r="C99" s="22">
        <f t="shared" ref="C99:J99" si="39">+C100</f>
        <v>314620</v>
      </c>
      <c r="D99" s="22">
        <f t="shared" si="39"/>
        <v>0</v>
      </c>
      <c r="E99" s="22">
        <f t="shared" si="39"/>
        <v>0</v>
      </c>
      <c r="F99" s="22">
        <f t="shared" si="39"/>
        <v>0</v>
      </c>
      <c r="G99" s="22">
        <f t="shared" si="39"/>
        <v>0</v>
      </c>
      <c r="H99" s="22">
        <f t="shared" si="39"/>
        <v>0</v>
      </c>
      <c r="I99" s="22">
        <f t="shared" si="39"/>
        <v>0</v>
      </c>
      <c r="J99" s="22">
        <f t="shared" si="39"/>
        <v>314620</v>
      </c>
    </row>
    <row r="100" spans="1:10" ht="17.100000000000001" customHeight="1" x14ac:dyDescent="0.25">
      <c r="A100" s="28" t="s">
        <v>28</v>
      </c>
      <c r="B100" s="21" t="s">
        <v>264</v>
      </c>
      <c r="C100" s="22">
        <f>+SUM(D100:J100)</f>
        <v>314620</v>
      </c>
      <c r="D100" s="22">
        <f>+SUMIF('TOTAL RECURSOS 2024'!$P:$P,CONCATENATE("O001",$A100,1,$F$8),'TOTAL RECURSOS 2024'!$N:$N)</f>
        <v>0</v>
      </c>
      <c r="E100" s="22">
        <f>+SUMIF('TOTAL RECURSOS 2024'!$P:$P,CONCATENATE("M001",$A100,1,$F$8),'TOTAL RECURSOS 2024'!$N:$N)</f>
        <v>0</v>
      </c>
      <c r="F100" s="22">
        <f>+SUMIF('TOTAL RECURSOS 2024'!$P:$P,CONCATENATE("E006",$A100,1,$F$8),'TOTAL RECURSOS 2024'!$N:$N)</f>
        <v>0</v>
      </c>
      <c r="G100" s="22">
        <f>+SUMIF('TOTAL RECURSOS 2024'!$P:$P,CONCATENATE("K024",$A100,1,$G$8),'TOTAL RECURSOS 2024'!$N:$N)</f>
        <v>0</v>
      </c>
      <c r="H100" s="22">
        <f>+SUMIF('TOTAL RECURSOS 2024'!$P:$P,CONCATENATE("O001",$A100,4,$F$8),'TOTAL RECURSOS 2024'!$N:$N)</f>
        <v>0</v>
      </c>
      <c r="I100" s="22">
        <f>+SUMIF('TOTAL RECURSOS 2024'!$P:$P,CONCATENATE("M001",$A100,4,$F$8),'TOTAL RECURSOS 2024'!$N:$N)</f>
        <v>0</v>
      </c>
      <c r="J100" s="22">
        <f>+SUMIF('TOTAL RECURSOS 2024'!$P:$P,CONCATENATE("E006",$A100,4,$F$8),'TOTAL RECURSOS 2024'!$N:$N)</f>
        <v>314620</v>
      </c>
    </row>
    <row r="101" spans="1:10" ht="17.100000000000001" customHeight="1" x14ac:dyDescent="0.25">
      <c r="A101" s="27" t="s">
        <v>145</v>
      </c>
      <c r="B101" s="21" t="s">
        <v>265</v>
      </c>
      <c r="C101" s="22">
        <f t="shared" ref="C101:J101" si="40">+C102</f>
        <v>35381</v>
      </c>
      <c r="D101" s="22">
        <f t="shared" si="40"/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35381</v>
      </c>
      <c r="J101" s="22">
        <f t="shared" si="40"/>
        <v>0</v>
      </c>
    </row>
    <row r="102" spans="1:10" ht="17.100000000000001" customHeight="1" x14ac:dyDescent="0.25">
      <c r="A102" s="28" t="s">
        <v>84</v>
      </c>
      <c r="B102" s="21" t="s">
        <v>265</v>
      </c>
      <c r="C102" s="22">
        <f>+SUM(D102:J102)</f>
        <v>35381</v>
      </c>
      <c r="D102" s="22">
        <f>+SUMIF('TOTAL RECURSOS 2024'!$P:$P,CONCATENATE("O001",$A102,1,$F$8),'TOTAL RECURSOS 2024'!$N:$N)</f>
        <v>0</v>
      </c>
      <c r="E102" s="22">
        <f>+SUMIF('TOTAL RECURSOS 2024'!$P:$P,CONCATENATE("M001",$A102,1,$F$8),'TOTAL RECURSOS 2024'!$N:$N)</f>
        <v>0</v>
      </c>
      <c r="F102" s="22">
        <f>+SUMIF('TOTAL RECURSOS 2024'!$P:$P,CONCATENATE("E006",$A102,1,$F$8),'TOTAL RECURSOS 2024'!$N:$N)</f>
        <v>0</v>
      </c>
      <c r="G102" s="22">
        <f>+SUMIF('TOTAL RECURSOS 2024'!$P:$P,CONCATENATE("K024",$A102,1,$G$8),'TOTAL RECURSOS 2024'!$N:$N)</f>
        <v>0</v>
      </c>
      <c r="H102" s="22">
        <f>+SUMIF('TOTAL RECURSOS 2024'!$P:$P,CONCATENATE("O001",$A102,4,$F$8),'TOTAL RECURSOS 2024'!$N:$N)</f>
        <v>0</v>
      </c>
      <c r="I102" s="22">
        <f>+SUMIF('TOTAL RECURSOS 2024'!$P:$P,CONCATENATE("M001",$A102,4,$F$8),'TOTAL RECURSOS 2024'!$N:$N)</f>
        <v>35381</v>
      </c>
      <c r="J102" s="22">
        <f>+SUMIF('TOTAL RECURSOS 2024'!$P:$P,CONCATENATE("E006",$A102,4,$F$8),'TOTAL RECURSOS 2024'!$N:$N)</f>
        <v>0</v>
      </c>
    </row>
    <row r="103" spans="1:10" ht="17.100000000000001" customHeight="1" x14ac:dyDescent="0.25">
      <c r="A103" s="27" t="s">
        <v>146</v>
      </c>
      <c r="B103" s="21" t="s">
        <v>266</v>
      </c>
      <c r="C103" s="22">
        <f t="shared" ref="C103:J103" si="41">+C104</f>
        <v>23348</v>
      </c>
      <c r="D103" s="22">
        <f t="shared" si="41"/>
        <v>0</v>
      </c>
      <c r="E103" s="22">
        <f t="shared" si="41"/>
        <v>0</v>
      </c>
      <c r="F103" s="22">
        <f t="shared" si="41"/>
        <v>0</v>
      </c>
      <c r="G103" s="22">
        <f t="shared" si="41"/>
        <v>0</v>
      </c>
      <c r="H103" s="22">
        <f t="shared" si="41"/>
        <v>0</v>
      </c>
      <c r="I103" s="22">
        <f t="shared" si="41"/>
        <v>7876</v>
      </c>
      <c r="J103" s="22">
        <f t="shared" si="41"/>
        <v>15472</v>
      </c>
    </row>
    <row r="104" spans="1:10" ht="17.100000000000001" customHeight="1" x14ac:dyDescent="0.25">
      <c r="A104" s="28" t="s">
        <v>85</v>
      </c>
      <c r="B104" s="21" t="s">
        <v>266</v>
      </c>
      <c r="C104" s="22">
        <f>+SUM(D104:J104)</f>
        <v>23348</v>
      </c>
      <c r="D104" s="22">
        <f>+SUMIF('TOTAL RECURSOS 2024'!$P:$P,CONCATENATE("O001",$A104,1,$F$8),'TOTAL RECURSOS 2024'!$N:$N)</f>
        <v>0</v>
      </c>
      <c r="E104" s="22">
        <f>+SUMIF('TOTAL RECURSOS 2024'!$P:$P,CONCATENATE("M001",$A104,1,$F$8),'TOTAL RECURSOS 2024'!$N:$N)</f>
        <v>0</v>
      </c>
      <c r="F104" s="22">
        <f>+SUMIF('TOTAL RECURSOS 2024'!$P:$P,CONCATENATE("E006",$A104,1,$F$8),'TOTAL RECURSOS 2024'!$N:$N)</f>
        <v>0</v>
      </c>
      <c r="G104" s="22">
        <f>+SUMIF('TOTAL RECURSOS 2024'!$P:$P,CONCATENATE("K024",$A104,1,$G$8),'TOTAL RECURSOS 2024'!$N:$N)</f>
        <v>0</v>
      </c>
      <c r="H104" s="22">
        <f>+SUMIF('TOTAL RECURSOS 2024'!$P:$P,CONCATENATE("O001",$A104,4,$F$8),'TOTAL RECURSOS 2024'!$N:$N)</f>
        <v>0</v>
      </c>
      <c r="I104" s="22">
        <f>+SUMIF('TOTAL RECURSOS 2024'!$P:$P,CONCATENATE("M001",$A104,4,$F$8),'TOTAL RECURSOS 2024'!$N:$N)</f>
        <v>7876</v>
      </c>
      <c r="J104" s="22">
        <f>+SUMIF('TOTAL RECURSOS 2024'!$P:$P,CONCATENATE("E006",$A104,4,$F$8),'TOTAL RECURSOS 2024'!$N:$N)</f>
        <v>15472</v>
      </c>
    </row>
    <row r="105" spans="1:10" ht="17.100000000000001" customHeight="1" x14ac:dyDescent="0.25">
      <c r="A105" s="27" t="s">
        <v>147</v>
      </c>
      <c r="B105" s="21" t="s">
        <v>267</v>
      </c>
      <c r="C105" s="22">
        <f t="shared" ref="C105:J105" si="42">+C106</f>
        <v>4536749</v>
      </c>
      <c r="D105" s="22">
        <f t="shared" si="42"/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4536749</v>
      </c>
    </row>
    <row r="106" spans="1:10" ht="17.100000000000001" customHeight="1" x14ac:dyDescent="0.25">
      <c r="A106" s="28" t="s">
        <v>29</v>
      </c>
      <c r="B106" s="21" t="s">
        <v>267</v>
      </c>
      <c r="C106" s="22">
        <f>+SUM(D106:J106)</f>
        <v>4536749</v>
      </c>
      <c r="D106" s="22">
        <f>+SUMIF('TOTAL RECURSOS 2024'!$P:$P,CONCATENATE("O001",$A106,1,$F$8),'TOTAL RECURSOS 2024'!$N:$N)</f>
        <v>0</v>
      </c>
      <c r="E106" s="22">
        <f>+SUMIF('TOTAL RECURSOS 2024'!$P:$P,CONCATENATE("M001",$A106,1,$F$8),'TOTAL RECURSOS 2024'!$N:$N)</f>
        <v>0</v>
      </c>
      <c r="F106" s="22">
        <f>+SUMIF('TOTAL RECURSOS 2024'!$P:$P,CONCATENATE("E006",$A106,1,$F$8),'TOTAL RECURSOS 2024'!$N:$N)</f>
        <v>0</v>
      </c>
      <c r="G106" s="22">
        <f>+SUMIF('TOTAL RECURSOS 2024'!$P:$P,CONCATENATE("K024",$A106,1,$G$8),'TOTAL RECURSOS 2024'!$N:$N)</f>
        <v>0</v>
      </c>
      <c r="H106" s="22">
        <f>+SUMIF('TOTAL RECURSOS 2024'!$P:$P,CONCATENATE("O001",$A106,4,$F$8),'TOTAL RECURSOS 2024'!$N:$N)</f>
        <v>0</v>
      </c>
      <c r="I106" s="22">
        <f>+SUMIF('TOTAL RECURSOS 2024'!$P:$P,CONCATENATE("M001",$A106,4,$F$8),'TOTAL RECURSOS 2024'!$N:$N)</f>
        <v>0</v>
      </c>
      <c r="J106" s="22">
        <f>+SUMIF('TOTAL RECURSOS 2024'!$P:$P,CONCATENATE("E006",$A106,4,$F$8),'TOTAL RECURSOS 2024'!$N:$N)</f>
        <v>4536749</v>
      </c>
    </row>
    <row r="107" spans="1:10" ht="17.100000000000001" customHeight="1" x14ac:dyDescent="0.25">
      <c r="A107" s="27" t="s">
        <v>148</v>
      </c>
      <c r="B107" s="21" t="s">
        <v>268</v>
      </c>
      <c r="C107" s="22">
        <f t="shared" ref="C107:J107" si="43">+C108</f>
        <v>2073190</v>
      </c>
      <c r="D107" s="22">
        <f t="shared" si="43"/>
        <v>0</v>
      </c>
      <c r="E107" s="22">
        <f t="shared" si="43"/>
        <v>0</v>
      </c>
      <c r="F107" s="22">
        <f t="shared" si="43"/>
        <v>0</v>
      </c>
      <c r="G107" s="22">
        <f t="shared" si="43"/>
        <v>0</v>
      </c>
      <c r="H107" s="22">
        <f t="shared" si="43"/>
        <v>0</v>
      </c>
      <c r="I107" s="22">
        <f t="shared" si="43"/>
        <v>0</v>
      </c>
      <c r="J107" s="22">
        <f t="shared" si="43"/>
        <v>2073190</v>
      </c>
    </row>
    <row r="108" spans="1:10" ht="17.100000000000001" customHeight="1" x14ac:dyDescent="0.25">
      <c r="A108" s="28" t="s">
        <v>30</v>
      </c>
      <c r="B108" s="21" t="s">
        <v>268</v>
      </c>
      <c r="C108" s="22">
        <f>+SUM(D108:J108)</f>
        <v>2073190</v>
      </c>
      <c r="D108" s="22">
        <f>+SUMIF('TOTAL RECURSOS 2024'!$P:$P,CONCATENATE("O001",$A108,1,$F$8),'TOTAL RECURSOS 2024'!$N:$N)</f>
        <v>0</v>
      </c>
      <c r="E108" s="22">
        <f>+SUMIF('TOTAL RECURSOS 2024'!$P:$P,CONCATENATE("M001",$A108,1,$F$8),'TOTAL RECURSOS 2024'!$N:$N)</f>
        <v>0</v>
      </c>
      <c r="F108" s="22">
        <f>+SUMIF('TOTAL RECURSOS 2024'!$P:$P,CONCATENATE("E006",$A108,1,$F$8),'TOTAL RECURSOS 2024'!$N:$N)</f>
        <v>0</v>
      </c>
      <c r="G108" s="22">
        <f>+SUMIF('TOTAL RECURSOS 2024'!$P:$P,CONCATENATE("K024",$A108,1,$G$8),'TOTAL RECURSOS 2024'!$N:$N)</f>
        <v>0</v>
      </c>
      <c r="H108" s="22">
        <f>+SUMIF('TOTAL RECURSOS 2024'!$P:$P,CONCATENATE("O001",$A108,4,$F$8),'TOTAL RECURSOS 2024'!$N:$N)</f>
        <v>0</v>
      </c>
      <c r="I108" s="22">
        <f>+SUMIF('TOTAL RECURSOS 2024'!$P:$P,CONCATENATE("M001",$A108,4,$F$8),'TOTAL RECURSOS 2024'!$N:$N)</f>
        <v>0</v>
      </c>
      <c r="J108" s="22">
        <f>+SUMIF('TOTAL RECURSOS 2024'!$P:$P,CONCATENATE("E006",$A108,4,$F$8),'TOTAL RECURSOS 2024'!$N:$N)</f>
        <v>2073190</v>
      </c>
    </row>
    <row r="109" spans="1:10" s="9" customFormat="1" ht="17.100000000000001" customHeight="1" x14ac:dyDescent="0.2">
      <c r="A109" s="26">
        <v>2600</v>
      </c>
      <c r="B109" s="19" t="s">
        <v>269</v>
      </c>
      <c r="C109" s="20">
        <f t="shared" ref="C109:J109" si="44">+C110</f>
        <v>1480047</v>
      </c>
      <c r="D109" s="20">
        <f t="shared" si="44"/>
        <v>0</v>
      </c>
      <c r="E109" s="20">
        <f t="shared" si="44"/>
        <v>0</v>
      </c>
      <c r="F109" s="20">
        <f t="shared" si="44"/>
        <v>0</v>
      </c>
      <c r="G109" s="20">
        <f t="shared" si="44"/>
        <v>0</v>
      </c>
      <c r="H109" s="20">
        <f t="shared" si="44"/>
        <v>0</v>
      </c>
      <c r="I109" s="20">
        <f t="shared" si="44"/>
        <v>0</v>
      </c>
      <c r="J109" s="20">
        <f t="shared" si="44"/>
        <v>1480047</v>
      </c>
    </row>
    <row r="110" spans="1:10" ht="17.100000000000001" customHeight="1" x14ac:dyDescent="0.25">
      <c r="A110" s="27" t="s">
        <v>149</v>
      </c>
      <c r="B110" s="21" t="s">
        <v>270</v>
      </c>
      <c r="C110" s="22">
        <f t="shared" ref="C110:J110" si="45">+SUM(C111:C113)</f>
        <v>1480047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1480047</v>
      </c>
    </row>
    <row r="111" spans="1:10" ht="17.100000000000001" customHeight="1" x14ac:dyDescent="0.25">
      <c r="A111" s="28" t="s">
        <v>17</v>
      </c>
      <c r="B111" s="29" t="s">
        <v>271</v>
      </c>
      <c r="C111" s="22">
        <f>+SUM(D111:J111)</f>
        <v>1047385</v>
      </c>
      <c r="D111" s="22">
        <f>+SUMIF('TOTAL RECURSOS 2024'!$P:$P,CONCATENATE("O001",$A111,1,$F$8),'TOTAL RECURSOS 2024'!$N:$N)</f>
        <v>0</v>
      </c>
      <c r="E111" s="22">
        <f>+SUMIF('TOTAL RECURSOS 2024'!$P:$P,CONCATENATE("M001",$A111,1,$F$8),'TOTAL RECURSOS 2024'!$N:$N)</f>
        <v>0</v>
      </c>
      <c r="F111" s="22">
        <f>+SUMIF('TOTAL RECURSOS 2024'!$P:$P,CONCATENATE("E006",$A111,1,$F$8),'TOTAL RECURSOS 2024'!$N:$N)</f>
        <v>0</v>
      </c>
      <c r="G111" s="22">
        <f>+SUMIF('TOTAL RECURSOS 2024'!$P:$P,CONCATENATE("K024",$A111,1,$G$8),'TOTAL RECURSOS 2024'!$N:$N)</f>
        <v>0</v>
      </c>
      <c r="H111" s="22">
        <f>+SUMIF('TOTAL RECURSOS 2024'!$P:$P,CONCATENATE("O001",$A111,4,$F$8),'TOTAL RECURSOS 2024'!$N:$N)</f>
        <v>0</v>
      </c>
      <c r="I111" s="22">
        <f>+SUMIF('TOTAL RECURSOS 2024'!$P:$P,CONCATENATE("M001",$A111,4,$F$8),'TOTAL RECURSOS 2024'!$N:$N)</f>
        <v>0</v>
      </c>
      <c r="J111" s="22">
        <f>+SUMIF('TOTAL RECURSOS 2024'!$P:$P,CONCATENATE("E006",$A111,4,$F$8),'TOTAL RECURSOS 2024'!$N:$N)</f>
        <v>1047385</v>
      </c>
    </row>
    <row r="112" spans="1:10" ht="17.100000000000001" customHeight="1" x14ac:dyDescent="0.25">
      <c r="A112" s="28" t="s">
        <v>86</v>
      </c>
      <c r="B112" s="29" t="s">
        <v>271</v>
      </c>
      <c r="C112" s="22">
        <f>+SUM(D112:J112)</f>
        <v>0</v>
      </c>
      <c r="D112" s="22">
        <f>+SUMIF('TOTAL RECURSOS 2024'!$P:$P,CONCATENATE("O001",$A112,1,$F$8),'TOTAL RECURSOS 2024'!$N:$N)</f>
        <v>0</v>
      </c>
      <c r="E112" s="22">
        <f>+SUMIF('TOTAL RECURSOS 2024'!$P:$P,CONCATENATE("M001",$A112,1,$F$8),'TOTAL RECURSOS 2024'!$N:$N)</f>
        <v>0</v>
      </c>
      <c r="F112" s="22">
        <f>+SUMIF('TOTAL RECURSOS 2024'!$P:$P,CONCATENATE("E006",$A112,1,$F$8),'TOTAL RECURSOS 2024'!$N:$N)</f>
        <v>0</v>
      </c>
      <c r="G112" s="22">
        <f>+SUMIF('TOTAL RECURSOS 2024'!$P:$P,CONCATENATE("K024",$A112,1,$G$8),'TOTAL RECURSOS 2024'!$N:$N)</f>
        <v>0</v>
      </c>
      <c r="H112" s="22">
        <f>+SUMIF('TOTAL RECURSOS 2024'!$P:$P,CONCATENATE("O001",$A112,4,$F$8),'TOTAL RECURSOS 2024'!$N:$N)</f>
        <v>0</v>
      </c>
      <c r="I112" s="22">
        <f>+SUMIF('TOTAL RECURSOS 2024'!$P:$P,CONCATENATE("M001",$A112,4,$F$8),'TOTAL RECURSOS 2024'!$N:$N)</f>
        <v>0</v>
      </c>
      <c r="J112" s="22">
        <f>+SUMIF('TOTAL RECURSOS 2024'!$P:$P,CONCATENATE("E006",$A112,4,$F$8),'TOTAL RECURSOS 2024'!$N:$N)</f>
        <v>0</v>
      </c>
    </row>
    <row r="113" spans="1:10" ht="17.100000000000001" customHeight="1" x14ac:dyDescent="0.25">
      <c r="A113" s="28" t="s">
        <v>31</v>
      </c>
      <c r="B113" s="30" t="s">
        <v>272</v>
      </c>
      <c r="C113" s="22">
        <f>+SUM(D113:J113)</f>
        <v>432662</v>
      </c>
      <c r="D113" s="22">
        <f>+SUMIF('TOTAL RECURSOS 2024'!$P:$P,CONCATENATE("O001",$A113,1,$F$8),'TOTAL RECURSOS 2024'!$N:$N)</f>
        <v>0</v>
      </c>
      <c r="E113" s="22">
        <f>+SUMIF('TOTAL RECURSOS 2024'!$P:$P,CONCATENATE("M001",$A113,1,$F$8),'TOTAL RECURSOS 2024'!$N:$N)</f>
        <v>0</v>
      </c>
      <c r="F113" s="22">
        <f>+SUMIF('TOTAL RECURSOS 2024'!$P:$P,CONCATENATE("E006",$A113,1,$F$8),'TOTAL RECURSOS 2024'!$N:$N)</f>
        <v>0</v>
      </c>
      <c r="G113" s="22">
        <f>+SUMIF('TOTAL RECURSOS 2024'!$P:$P,CONCATENATE("K024",$A113,1,$G$8),'TOTAL RECURSOS 2024'!$N:$N)</f>
        <v>0</v>
      </c>
      <c r="H113" s="22">
        <f>+SUMIF('TOTAL RECURSOS 2024'!$P:$P,CONCATENATE("O001",$A113,4,$F$8),'TOTAL RECURSOS 2024'!$N:$N)</f>
        <v>0</v>
      </c>
      <c r="I113" s="22">
        <f>+SUMIF('TOTAL RECURSOS 2024'!$P:$P,CONCATENATE("M001",$A113,4,$F$8),'TOTAL RECURSOS 2024'!$N:$N)</f>
        <v>0</v>
      </c>
      <c r="J113" s="22">
        <f>+SUMIF('TOTAL RECURSOS 2024'!$P:$P,CONCATENATE("E006",$A113,4,$F$8),'TOTAL RECURSOS 2024'!$N:$N)</f>
        <v>432662</v>
      </c>
    </row>
    <row r="114" spans="1:10" s="9" customFormat="1" ht="17.100000000000001" customHeight="1" x14ac:dyDescent="0.2">
      <c r="A114" s="26">
        <v>2700</v>
      </c>
      <c r="B114" s="19" t="s">
        <v>273</v>
      </c>
      <c r="C114" s="20">
        <f t="shared" ref="C114:J114" si="46">+C115+C117+C119+C121+C123</f>
        <v>473730</v>
      </c>
      <c r="D114" s="20">
        <f t="shared" si="46"/>
        <v>0</v>
      </c>
      <c r="E114" s="20">
        <f t="shared" si="46"/>
        <v>0</v>
      </c>
      <c r="F114" s="20">
        <f t="shared" si="46"/>
        <v>0</v>
      </c>
      <c r="G114" s="20">
        <f t="shared" si="46"/>
        <v>0</v>
      </c>
      <c r="H114" s="20">
        <f t="shared" si="46"/>
        <v>0</v>
      </c>
      <c r="I114" s="20">
        <f t="shared" si="46"/>
        <v>0</v>
      </c>
      <c r="J114" s="20">
        <f t="shared" si="46"/>
        <v>473730</v>
      </c>
    </row>
    <row r="115" spans="1:10" ht="17.100000000000001" customHeight="1" x14ac:dyDescent="0.25">
      <c r="A115" s="27" t="s">
        <v>150</v>
      </c>
      <c r="B115" s="21" t="s">
        <v>274</v>
      </c>
      <c r="C115" s="22">
        <f t="shared" ref="C115:J115" si="47">+C116</f>
        <v>121733</v>
      </c>
      <c r="D115" s="22">
        <f t="shared" si="47"/>
        <v>0</v>
      </c>
      <c r="E115" s="22">
        <f t="shared" si="47"/>
        <v>0</v>
      </c>
      <c r="F115" s="22">
        <f t="shared" si="47"/>
        <v>0</v>
      </c>
      <c r="G115" s="22">
        <f t="shared" si="47"/>
        <v>0</v>
      </c>
      <c r="H115" s="22">
        <f t="shared" si="47"/>
        <v>0</v>
      </c>
      <c r="I115" s="22">
        <f t="shared" si="47"/>
        <v>0</v>
      </c>
      <c r="J115" s="22">
        <f t="shared" si="47"/>
        <v>121733</v>
      </c>
    </row>
    <row r="116" spans="1:10" ht="17.100000000000001" customHeight="1" x14ac:dyDescent="0.25">
      <c r="A116" s="28" t="s">
        <v>87</v>
      </c>
      <c r="B116" s="21" t="s">
        <v>274</v>
      </c>
      <c r="C116" s="22">
        <f>+SUM(D116:J116)</f>
        <v>121733</v>
      </c>
      <c r="D116" s="22">
        <f>+SUMIF('TOTAL RECURSOS 2024'!$P:$P,CONCATENATE("O001",$A116,1,$F$8),'TOTAL RECURSOS 2024'!$N:$N)</f>
        <v>0</v>
      </c>
      <c r="E116" s="22">
        <f>+SUMIF('TOTAL RECURSOS 2024'!$P:$P,CONCATENATE("M001",$A116,1,$F$8),'TOTAL RECURSOS 2024'!$N:$N)</f>
        <v>0</v>
      </c>
      <c r="F116" s="22">
        <f>+SUMIF('TOTAL RECURSOS 2024'!$P:$P,CONCATENATE("E006",$A116,1,$F$8),'TOTAL RECURSOS 2024'!$N:$N)</f>
        <v>0</v>
      </c>
      <c r="G116" s="22">
        <f>+SUMIF('TOTAL RECURSOS 2024'!$P:$P,CONCATENATE("K024",$A116,1,$G$8),'TOTAL RECURSOS 2024'!$N:$N)</f>
        <v>0</v>
      </c>
      <c r="H116" s="22">
        <f>+SUMIF('TOTAL RECURSOS 2024'!$P:$P,CONCATENATE("O001",$A116,4,$F$8),'TOTAL RECURSOS 2024'!$N:$N)</f>
        <v>0</v>
      </c>
      <c r="I116" s="22">
        <f>+SUMIF('TOTAL RECURSOS 2024'!$P:$P,CONCATENATE("M001",$A116,4,$F$8),'TOTAL RECURSOS 2024'!$N:$N)</f>
        <v>0</v>
      </c>
      <c r="J116" s="22">
        <f>+SUMIF('TOTAL RECURSOS 2024'!$P:$P,CONCATENATE("E006",$A116,4,$F$8),'TOTAL RECURSOS 2024'!$N:$N)</f>
        <v>121733</v>
      </c>
    </row>
    <row r="117" spans="1:10" ht="17.100000000000001" customHeight="1" x14ac:dyDescent="0.25">
      <c r="A117" s="27" t="s">
        <v>151</v>
      </c>
      <c r="B117" s="21" t="s">
        <v>275</v>
      </c>
      <c r="C117" s="22">
        <f t="shared" ref="C117:J117" si="48">+C118</f>
        <v>347566</v>
      </c>
      <c r="D117" s="22">
        <f t="shared" si="48"/>
        <v>0</v>
      </c>
      <c r="E117" s="22">
        <f t="shared" si="48"/>
        <v>0</v>
      </c>
      <c r="F117" s="22">
        <f t="shared" si="48"/>
        <v>0</v>
      </c>
      <c r="G117" s="22">
        <f t="shared" si="48"/>
        <v>0</v>
      </c>
      <c r="H117" s="22">
        <f t="shared" si="48"/>
        <v>0</v>
      </c>
      <c r="I117" s="22">
        <f t="shared" si="48"/>
        <v>0</v>
      </c>
      <c r="J117" s="22">
        <f t="shared" si="48"/>
        <v>347566</v>
      </c>
    </row>
    <row r="118" spans="1:10" ht="17.100000000000001" customHeight="1" x14ac:dyDescent="0.25">
      <c r="A118" s="28" t="s">
        <v>88</v>
      </c>
      <c r="B118" s="21" t="s">
        <v>276</v>
      </c>
      <c r="C118" s="22">
        <f>+SUM(D118:J118)</f>
        <v>347566</v>
      </c>
      <c r="D118" s="22">
        <f>+SUMIF('TOTAL RECURSOS 2024'!$P:$P,CONCATENATE("O001",$A118,1,$F$8),'TOTAL RECURSOS 2024'!$N:$N)</f>
        <v>0</v>
      </c>
      <c r="E118" s="22">
        <f>+SUMIF('TOTAL RECURSOS 2024'!$P:$P,CONCATENATE("M001",$A118,1,$F$8),'TOTAL RECURSOS 2024'!$N:$N)</f>
        <v>0</v>
      </c>
      <c r="F118" s="22">
        <f>+SUMIF('TOTAL RECURSOS 2024'!$P:$P,CONCATENATE("E006",$A118,1,$F$8),'TOTAL RECURSOS 2024'!$N:$N)</f>
        <v>0</v>
      </c>
      <c r="G118" s="22">
        <f>+SUMIF('TOTAL RECURSOS 2024'!$P:$P,CONCATENATE("K024",$A118,1,$G$8),'TOTAL RECURSOS 2024'!$N:$N)</f>
        <v>0</v>
      </c>
      <c r="H118" s="22">
        <f>+SUMIF('TOTAL RECURSOS 2024'!$P:$P,CONCATENATE("O001",$A118,4,$F$8),'TOTAL RECURSOS 2024'!$N:$N)</f>
        <v>0</v>
      </c>
      <c r="I118" s="22">
        <f>+SUMIF('TOTAL RECURSOS 2024'!$P:$P,CONCATENATE("M001",$A118,4,$F$8),'TOTAL RECURSOS 2024'!$N:$N)</f>
        <v>0</v>
      </c>
      <c r="J118" s="22">
        <f>+SUMIF('TOTAL RECURSOS 2024'!$P:$P,CONCATENATE("E006",$A118,4,$F$8),'TOTAL RECURSOS 2024'!$N:$N)</f>
        <v>347566</v>
      </c>
    </row>
    <row r="119" spans="1:10" ht="17.100000000000001" customHeight="1" x14ac:dyDescent="0.25">
      <c r="A119" s="27" t="s">
        <v>152</v>
      </c>
      <c r="B119" s="21" t="s">
        <v>277</v>
      </c>
      <c r="C119" s="22">
        <f t="shared" ref="C119:J119" si="49">+C120</f>
        <v>4431</v>
      </c>
      <c r="D119" s="22">
        <f t="shared" si="49"/>
        <v>0</v>
      </c>
      <c r="E119" s="22">
        <f t="shared" si="49"/>
        <v>0</v>
      </c>
      <c r="F119" s="22">
        <f t="shared" si="49"/>
        <v>0</v>
      </c>
      <c r="G119" s="22">
        <f t="shared" si="49"/>
        <v>0</v>
      </c>
      <c r="H119" s="22">
        <f t="shared" si="49"/>
        <v>0</v>
      </c>
      <c r="I119" s="22">
        <f t="shared" si="49"/>
        <v>0</v>
      </c>
      <c r="J119" s="22">
        <f t="shared" si="49"/>
        <v>4431</v>
      </c>
    </row>
    <row r="120" spans="1:10" ht="17.100000000000001" customHeight="1" x14ac:dyDescent="0.25">
      <c r="A120" s="28" t="s">
        <v>64</v>
      </c>
      <c r="B120" s="21" t="s">
        <v>277</v>
      </c>
      <c r="C120" s="22">
        <f>+SUM(D120:J120)</f>
        <v>4431</v>
      </c>
      <c r="D120" s="22">
        <f>+SUMIF('TOTAL RECURSOS 2024'!$P:$P,CONCATENATE("O001",$A120,1,$F$8),'TOTAL RECURSOS 2024'!$N:$N)</f>
        <v>0</v>
      </c>
      <c r="E120" s="22">
        <f>+SUMIF('TOTAL RECURSOS 2024'!$P:$P,CONCATENATE("M001",$A120,1,$F$8),'TOTAL RECURSOS 2024'!$N:$N)</f>
        <v>0</v>
      </c>
      <c r="F120" s="22">
        <f>+SUMIF('TOTAL RECURSOS 2024'!$P:$P,CONCATENATE("E006",$A120,1,$F$8),'TOTAL RECURSOS 2024'!$N:$N)</f>
        <v>0</v>
      </c>
      <c r="G120" s="22">
        <f>+SUMIF('TOTAL RECURSOS 2024'!$P:$P,CONCATENATE("K024",$A120,1,$G$8),'TOTAL RECURSOS 2024'!$N:$N)</f>
        <v>0</v>
      </c>
      <c r="H120" s="22">
        <f>+SUMIF('TOTAL RECURSOS 2024'!$P:$P,CONCATENATE("O001",$A120,4,$F$8),'TOTAL RECURSOS 2024'!$N:$N)</f>
        <v>0</v>
      </c>
      <c r="I120" s="22">
        <f>+SUMIF('TOTAL RECURSOS 2024'!$P:$P,CONCATENATE("M001",$A120,4,$F$8),'TOTAL RECURSOS 2024'!$N:$N)</f>
        <v>0</v>
      </c>
      <c r="J120" s="22">
        <f>+SUMIF('TOTAL RECURSOS 2024'!$P:$P,CONCATENATE("E006",$A120,4,$F$8),'TOTAL RECURSOS 2024'!$N:$N)</f>
        <v>4431</v>
      </c>
    </row>
    <row r="121" spans="1:10" ht="17.100000000000001" customHeight="1" x14ac:dyDescent="0.25">
      <c r="A121" s="27">
        <v>274</v>
      </c>
      <c r="B121" s="21" t="s">
        <v>453</v>
      </c>
      <c r="C121" s="22">
        <f t="shared" ref="C121:J123" si="50">+C122</f>
        <v>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0</v>
      </c>
    </row>
    <row r="122" spans="1:10" ht="17.100000000000001" customHeight="1" x14ac:dyDescent="0.25">
      <c r="A122" s="28">
        <v>27401</v>
      </c>
      <c r="B122" s="21" t="s">
        <v>453</v>
      </c>
      <c r="C122" s="22">
        <f>+SUM(D122:J122)</f>
        <v>0</v>
      </c>
      <c r="D122" s="22">
        <f>+SUMIF('TOTAL RECURSOS 2024'!$P:$P,CONCATENATE("O001",$A122,1,$F$8),'TOTAL RECURSOS 2024'!$N:$N)</f>
        <v>0</v>
      </c>
      <c r="E122" s="22">
        <f>+SUMIF('TOTAL RECURSOS 2024'!$P:$P,CONCATENATE("M001",$A122,1,$F$8),'TOTAL RECURSOS 2024'!$N:$N)</f>
        <v>0</v>
      </c>
      <c r="F122" s="22">
        <f>+SUMIF('TOTAL RECURSOS 2024'!$P:$P,CONCATENATE("E006",$A122,1,$F$8),'TOTAL RECURSOS 2024'!$N:$N)</f>
        <v>0</v>
      </c>
      <c r="G122" s="22">
        <f>+SUMIF('TOTAL RECURSOS 2024'!$P:$P,CONCATENATE("K024",$A122,1,$G$8),'TOTAL RECURSOS 2024'!$N:$N)</f>
        <v>0</v>
      </c>
      <c r="H122" s="22">
        <f>+SUMIF('TOTAL RECURSOS 2024'!$P:$P,CONCATENATE("O001",$A122,4,$F$8),'TOTAL RECURSOS 2024'!$N:$N)</f>
        <v>0</v>
      </c>
      <c r="I122" s="22">
        <f>+SUMIF('TOTAL RECURSOS 2024'!$P:$P,CONCATENATE("M001",$A122,4,$F$8),'TOTAL RECURSOS 2024'!$N:$N)</f>
        <v>0</v>
      </c>
      <c r="J122" s="22">
        <f>+SUMIF('TOTAL RECURSOS 2024'!$P:$P,CONCATENATE("E006",$A122,4,$F$8),'TOTAL RECURSOS 2024'!$N:$N)</f>
        <v>0</v>
      </c>
    </row>
    <row r="123" spans="1:10" ht="17.100000000000001" customHeight="1" x14ac:dyDescent="0.25">
      <c r="A123" s="27">
        <v>275</v>
      </c>
      <c r="B123" s="21" t="s">
        <v>471</v>
      </c>
      <c r="C123" s="22">
        <f t="shared" si="50"/>
        <v>0</v>
      </c>
      <c r="D123" s="22">
        <f t="shared" si="50"/>
        <v>0</v>
      </c>
      <c r="E123" s="22">
        <f t="shared" si="50"/>
        <v>0</v>
      </c>
      <c r="F123" s="22">
        <f t="shared" si="50"/>
        <v>0</v>
      </c>
      <c r="G123" s="22">
        <f t="shared" si="50"/>
        <v>0</v>
      </c>
      <c r="H123" s="22">
        <f t="shared" si="50"/>
        <v>0</v>
      </c>
      <c r="I123" s="22">
        <f t="shared" si="50"/>
        <v>0</v>
      </c>
      <c r="J123" s="22">
        <f t="shared" si="50"/>
        <v>0</v>
      </c>
    </row>
    <row r="124" spans="1:10" ht="17.100000000000001" customHeight="1" x14ac:dyDescent="0.25">
      <c r="A124" s="28">
        <v>27501</v>
      </c>
      <c r="B124" s="21" t="s">
        <v>471</v>
      </c>
      <c r="C124" s="22">
        <f>+SUM(D124:J124)</f>
        <v>0</v>
      </c>
      <c r="D124" s="22">
        <f>+SUMIF('TOTAL RECURSOS 2024'!$P:$P,CONCATENATE("O001",$A124,1,$F$8),'TOTAL RECURSOS 2024'!$N:$N)</f>
        <v>0</v>
      </c>
      <c r="E124" s="22">
        <f>+SUMIF('TOTAL RECURSOS 2024'!$P:$P,CONCATENATE("M001",$A124,1,$F$8),'TOTAL RECURSOS 2024'!$N:$N)</f>
        <v>0</v>
      </c>
      <c r="F124" s="22">
        <f>+SUMIF('TOTAL RECURSOS 2024'!$P:$P,CONCATENATE("E006",$A124,1,$F$8),'TOTAL RECURSOS 2024'!$N:$N)</f>
        <v>0</v>
      </c>
      <c r="G124" s="22">
        <f>+SUMIF('TOTAL RECURSOS 2024'!$P:$P,CONCATENATE("K024",$A124,1,$G$8),'TOTAL RECURSOS 2024'!$N:$N)</f>
        <v>0</v>
      </c>
      <c r="H124" s="22">
        <f>+SUMIF('TOTAL RECURSOS 2024'!$P:$P,CONCATENATE("O001",$A124,4,$F$8),'TOTAL RECURSOS 2024'!$N:$N)</f>
        <v>0</v>
      </c>
      <c r="I124" s="22">
        <f>+SUMIF('TOTAL RECURSOS 2024'!$P:$P,CONCATENATE("M001",$A124,4,$F$8),'TOTAL RECURSOS 2024'!$N:$N)</f>
        <v>0</v>
      </c>
      <c r="J124" s="22">
        <f>+SUMIF('TOTAL RECURSOS 2024'!$P:$P,CONCATENATE("E006",$A124,4,$F$8),'TOTAL RECURSOS 2024'!$N:$N)</f>
        <v>0</v>
      </c>
    </row>
    <row r="125" spans="1:10" s="9" customFormat="1" ht="17.100000000000001" customHeight="1" x14ac:dyDescent="0.2">
      <c r="A125" s="26">
        <v>2900</v>
      </c>
      <c r="B125" s="19" t="s">
        <v>278</v>
      </c>
      <c r="C125" s="20">
        <f>+C126+C128+C130+C134+C136+C138+C140+C132</f>
        <v>4759359</v>
      </c>
      <c r="D125" s="20">
        <f>+D126+D128+D130+D134+D136+D138+D140+D132</f>
        <v>0</v>
      </c>
      <c r="E125" s="20">
        <f>+E126+E128+E130+E134+E136+E138+E140+E132</f>
        <v>0</v>
      </c>
      <c r="F125" s="20">
        <f t="shared" ref="F125:J125" si="51">+F126+F128+F130+F134+F136+F138+F140+F132</f>
        <v>0</v>
      </c>
      <c r="G125" s="20">
        <f t="shared" si="51"/>
        <v>0</v>
      </c>
      <c r="H125" s="20">
        <f t="shared" si="51"/>
        <v>0</v>
      </c>
      <c r="I125" s="20">
        <f t="shared" si="51"/>
        <v>15000</v>
      </c>
      <c r="J125" s="20">
        <f t="shared" si="51"/>
        <v>4744359</v>
      </c>
    </row>
    <row r="126" spans="1:10" ht="17.100000000000001" customHeight="1" x14ac:dyDescent="0.25">
      <c r="A126" s="27" t="s">
        <v>153</v>
      </c>
      <c r="B126" s="21" t="s">
        <v>279</v>
      </c>
      <c r="C126" s="22">
        <f t="shared" ref="C126:J126" si="52">+C127</f>
        <v>834264</v>
      </c>
      <c r="D126" s="22">
        <f t="shared" si="52"/>
        <v>0</v>
      </c>
      <c r="E126" s="22">
        <f t="shared" si="52"/>
        <v>0</v>
      </c>
      <c r="F126" s="22">
        <f t="shared" si="52"/>
        <v>0</v>
      </c>
      <c r="G126" s="22">
        <f t="shared" si="52"/>
        <v>0</v>
      </c>
      <c r="H126" s="22">
        <f t="shared" si="52"/>
        <v>0</v>
      </c>
      <c r="I126" s="22">
        <f t="shared" si="52"/>
        <v>0</v>
      </c>
      <c r="J126" s="22">
        <f t="shared" si="52"/>
        <v>834264</v>
      </c>
    </row>
    <row r="127" spans="1:10" ht="17.100000000000001" customHeight="1" x14ac:dyDescent="0.25">
      <c r="A127" s="28" t="s">
        <v>32</v>
      </c>
      <c r="B127" s="21" t="s">
        <v>279</v>
      </c>
      <c r="C127" s="22">
        <f>+SUM(D127:J127)</f>
        <v>834264</v>
      </c>
      <c r="D127" s="22">
        <f>+SUMIF('TOTAL RECURSOS 2024'!$P:$P,CONCATENATE("O001",$A127,1,$F$8),'TOTAL RECURSOS 2024'!$N:$N)</f>
        <v>0</v>
      </c>
      <c r="E127" s="22">
        <f>+SUMIF('TOTAL RECURSOS 2024'!$P:$P,CONCATENATE("M001",$A127,1,$F$8),'TOTAL RECURSOS 2024'!$N:$N)</f>
        <v>0</v>
      </c>
      <c r="F127" s="22">
        <f>+SUMIF('TOTAL RECURSOS 2024'!$P:$P,CONCATENATE("E006",$A127,1,$F$8),'TOTAL RECURSOS 2024'!$N:$N)</f>
        <v>0</v>
      </c>
      <c r="G127" s="22">
        <f>+SUMIF('TOTAL RECURSOS 2024'!$P:$P,CONCATENATE("K024",$A127,1,$G$8),'TOTAL RECURSOS 2024'!$N:$N)</f>
        <v>0</v>
      </c>
      <c r="H127" s="22">
        <f>+SUMIF('TOTAL RECURSOS 2024'!$P:$P,CONCATENATE("O001",$A127,4,$F$8),'TOTAL RECURSOS 2024'!$N:$N)</f>
        <v>0</v>
      </c>
      <c r="I127" s="22">
        <f>+SUMIF('TOTAL RECURSOS 2024'!$P:$P,CONCATENATE("M001",$A127,4,$F$8),'TOTAL RECURSOS 2024'!$N:$N)</f>
        <v>0</v>
      </c>
      <c r="J127" s="22">
        <f>+SUMIF('TOTAL RECURSOS 2024'!$P:$P,CONCATENATE("E006",$A127,4,$F$8),'TOTAL RECURSOS 2024'!$N:$N)</f>
        <v>834264</v>
      </c>
    </row>
    <row r="128" spans="1:10" ht="17.100000000000001" customHeight="1" x14ac:dyDescent="0.25">
      <c r="A128" s="27" t="s">
        <v>154</v>
      </c>
      <c r="B128" s="21" t="s">
        <v>280</v>
      </c>
      <c r="C128" s="22">
        <f t="shared" ref="C128:J128" si="53">+C129</f>
        <v>178990</v>
      </c>
      <c r="D128" s="22">
        <f t="shared" si="53"/>
        <v>0</v>
      </c>
      <c r="E128" s="22">
        <f t="shared" si="53"/>
        <v>0</v>
      </c>
      <c r="F128" s="22">
        <f t="shared" si="53"/>
        <v>0</v>
      </c>
      <c r="G128" s="22">
        <f t="shared" si="53"/>
        <v>0</v>
      </c>
      <c r="H128" s="22">
        <f t="shared" si="53"/>
        <v>0</v>
      </c>
      <c r="I128" s="22">
        <f t="shared" si="53"/>
        <v>5000</v>
      </c>
      <c r="J128" s="22">
        <f t="shared" si="53"/>
        <v>173990</v>
      </c>
    </row>
    <row r="129" spans="1:10" ht="17.100000000000001" customHeight="1" x14ac:dyDescent="0.25">
      <c r="A129" s="28" t="s">
        <v>33</v>
      </c>
      <c r="B129" s="21" t="s">
        <v>280</v>
      </c>
      <c r="C129" s="22">
        <f>+SUM(D129:J129)</f>
        <v>178990</v>
      </c>
      <c r="D129" s="22">
        <f>+SUMIF('TOTAL RECURSOS 2024'!$P:$P,CONCATENATE("O001",$A129,1,$F$8),'TOTAL RECURSOS 2024'!$N:$N)</f>
        <v>0</v>
      </c>
      <c r="E129" s="22">
        <f>+SUMIF('TOTAL RECURSOS 2024'!$P:$P,CONCATENATE("M001",$A129,1,$F$8),'TOTAL RECURSOS 2024'!$N:$N)</f>
        <v>0</v>
      </c>
      <c r="F129" s="22">
        <f>+SUMIF('TOTAL RECURSOS 2024'!$P:$P,CONCATENATE("E006",$A129,1,$F$8),'TOTAL RECURSOS 2024'!$N:$N)</f>
        <v>0</v>
      </c>
      <c r="G129" s="22">
        <f>+SUMIF('TOTAL RECURSOS 2024'!$P:$P,CONCATENATE("K024",$A129,1,$G$8),'TOTAL RECURSOS 2024'!$N:$N)</f>
        <v>0</v>
      </c>
      <c r="H129" s="22">
        <f>+SUMIF('TOTAL RECURSOS 2024'!$P:$P,CONCATENATE("O001",$A129,4,$F$8),'TOTAL RECURSOS 2024'!$N:$N)</f>
        <v>0</v>
      </c>
      <c r="I129" s="22">
        <f>+SUMIF('TOTAL RECURSOS 2024'!$P:$P,CONCATENATE("M001",$A129,4,$F$8),'TOTAL RECURSOS 2024'!$N:$N)</f>
        <v>5000</v>
      </c>
      <c r="J129" s="22">
        <f>+SUMIF('TOTAL RECURSOS 2024'!$P:$P,CONCATENATE("E006",$A129,4,$F$8),'TOTAL RECURSOS 2024'!$N:$N)</f>
        <v>173990</v>
      </c>
    </row>
    <row r="130" spans="1:10" ht="17.100000000000001" customHeight="1" x14ac:dyDescent="0.25">
      <c r="A130" s="27">
        <v>293</v>
      </c>
      <c r="B130" s="21" t="s">
        <v>472</v>
      </c>
      <c r="C130" s="22">
        <f t="shared" ref="C130:J132" si="54">+C131</f>
        <v>47302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5000</v>
      </c>
      <c r="J130" s="22">
        <f t="shared" si="54"/>
        <v>42302</v>
      </c>
    </row>
    <row r="131" spans="1:10" ht="17.100000000000001" customHeight="1" x14ac:dyDescent="0.25">
      <c r="A131" s="28">
        <v>29301</v>
      </c>
      <c r="B131" s="21" t="s">
        <v>472</v>
      </c>
      <c r="C131" s="22">
        <f>+SUM(D131:J131)</f>
        <v>47302</v>
      </c>
      <c r="D131" s="22">
        <f>+SUMIF('TOTAL RECURSOS 2024'!$P:$P,CONCATENATE("O001",$A131,1,$F$8),'TOTAL RECURSOS 2024'!$N:$N)</f>
        <v>0</v>
      </c>
      <c r="E131" s="22">
        <f>+SUMIF('TOTAL RECURSOS 2024'!$P:$P,CONCATENATE("M001",$A131,1,$F$8),'TOTAL RECURSOS 2024'!$N:$N)</f>
        <v>0</v>
      </c>
      <c r="F131" s="22">
        <f>+SUMIF('TOTAL RECURSOS 2024'!$P:$P,CONCATENATE("E006",$A131,1,$F$8),'TOTAL RECURSOS 2024'!$N:$N)</f>
        <v>0</v>
      </c>
      <c r="G131" s="22">
        <f>+SUMIF('TOTAL RECURSOS 2024'!$P:$P,CONCATENATE("K024",$A131,1,$G$8),'TOTAL RECURSOS 2024'!$N:$N)</f>
        <v>0</v>
      </c>
      <c r="H131" s="22">
        <f>+SUMIF('TOTAL RECURSOS 2024'!$P:$P,CONCATENATE("O001",$A131,4,$F$8),'TOTAL RECURSOS 2024'!$N:$N)</f>
        <v>0</v>
      </c>
      <c r="I131" s="22">
        <f>+SUMIF('TOTAL RECURSOS 2024'!$P:$P,CONCATENATE("M001",$A131,4,$F$8),'TOTAL RECURSOS 2024'!$N:$N)</f>
        <v>5000</v>
      </c>
      <c r="J131" s="22">
        <f>+SUMIF('TOTAL RECURSOS 2024'!$P:$P,CONCATENATE("E006",$A131,4,$F$8),'TOTAL RECURSOS 2024'!$N:$N)</f>
        <v>42302</v>
      </c>
    </row>
    <row r="132" spans="1:10" ht="17.100000000000001" customHeight="1" x14ac:dyDescent="0.25">
      <c r="A132" s="27" t="s">
        <v>155</v>
      </c>
      <c r="B132" s="21" t="s">
        <v>281</v>
      </c>
      <c r="C132" s="22">
        <f t="shared" si="54"/>
        <v>1062308</v>
      </c>
      <c r="D132" s="22">
        <f t="shared" si="54"/>
        <v>0</v>
      </c>
      <c r="E132" s="22">
        <f t="shared" si="54"/>
        <v>0</v>
      </c>
      <c r="F132" s="22">
        <f t="shared" si="54"/>
        <v>0</v>
      </c>
      <c r="G132" s="22">
        <f t="shared" si="54"/>
        <v>0</v>
      </c>
      <c r="H132" s="22">
        <f t="shared" si="54"/>
        <v>0</v>
      </c>
      <c r="I132" s="22">
        <f t="shared" si="54"/>
        <v>5000</v>
      </c>
      <c r="J132" s="22">
        <f t="shared" si="54"/>
        <v>1057308</v>
      </c>
    </row>
    <row r="133" spans="1:10" ht="17.100000000000001" customHeight="1" x14ac:dyDescent="0.25">
      <c r="A133" s="28" t="s">
        <v>34</v>
      </c>
      <c r="B133" s="21" t="s">
        <v>282</v>
      </c>
      <c r="C133" s="22">
        <f>+SUM(D133:J133)</f>
        <v>1062308</v>
      </c>
      <c r="D133" s="22">
        <f>+SUMIF('TOTAL RECURSOS 2024'!$P:$P,CONCATENATE("O001",$A133,1,$F$8),'TOTAL RECURSOS 2024'!$N:$N)</f>
        <v>0</v>
      </c>
      <c r="E133" s="22">
        <f>+SUMIF('TOTAL RECURSOS 2024'!$P:$P,CONCATENATE("M001",$A133,1,$F$8),'TOTAL RECURSOS 2024'!$N:$N)</f>
        <v>0</v>
      </c>
      <c r="F133" s="22">
        <f>+SUMIF('TOTAL RECURSOS 2024'!$P:$P,CONCATENATE("E006",$A133,1,$F$8),'TOTAL RECURSOS 2024'!$N:$N)</f>
        <v>0</v>
      </c>
      <c r="G133" s="22">
        <f>+SUMIF('TOTAL RECURSOS 2024'!$P:$P,CONCATENATE("K024",$A133,1,$G$8),'TOTAL RECURSOS 2024'!$N:$N)</f>
        <v>0</v>
      </c>
      <c r="H133" s="22">
        <f>+SUMIF('TOTAL RECURSOS 2024'!$P:$P,CONCATENATE("O001",$A133,4,$F$8),'TOTAL RECURSOS 2024'!$N:$N)</f>
        <v>0</v>
      </c>
      <c r="I133" s="22">
        <f>+SUMIF('TOTAL RECURSOS 2024'!$P:$P,CONCATENATE("M001",$A133,4,$F$8),'TOTAL RECURSOS 2024'!$N:$N)</f>
        <v>5000</v>
      </c>
      <c r="J133" s="22">
        <f>+SUMIF('TOTAL RECURSOS 2024'!$P:$P,CONCATENATE("E006",$A133,4,$F$8),'TOTAL RECURSOS 2024'!$N:$N)</f>
        <v>1057308</v>
      </c>
    </row>
    <row r="134" spans="1:10" ht="17.100000000000001" customHeight="1" x14ac:dyDescent="0.25">
      <c r="A134" s="27" t="s">
        <v>156</v>
      </c>
      <c r="B134" s="21" t="s">
        <v>283</v>
      </c>
      <c r="C134" s="22">
        <f t="shared" ref="C134:J134" si="55">+C135</f>
        <v>1103712</v>
      </c>
      <c r="D134" s="22">
        <f t="shared" si="55"/>
        <v>0</v>
      </c>
      <c r="E134" s="22">
        <f t="shared" si="55"/>
        <v>0</v>
      </c>
      <c r="F134" s="22">
        <f t="shared" si="55"/>
        <v>0</v>
      </c>
      <c r="G134" s="22">
        <f t="shared" si="55"/>
        <v>0</v>
      </c>
      <c r="H134" s="22">
        <f t="shared" si="55"/>
        <v>0</v>
      </c>
      <c r="I134" s="22">
        <f t="shared" si="55"/>
        <v>0</v>
      </c>
      <c r="J134" s="22">
        <f t="shared" si="55"/>
        <v>1103712</v>
      </c>
    </row>
    <row r="135" spans="1:10" ht="17.100000000000001" customHeight="1" x14ac:dyDescent="0.25">
      <c r="A135" s="28" t="s">
        <v>35</v>
      </c>
      <c r="B135" s="21" t="s">
        <v>283</v>
      </c>
      <c r="C135" s="22">
        <f>+SUM(D135:J135)</f>
        <v>1103712</v>
      </c>
      <c r="D135" s="22">
        <f>+SUMIF('TOTAL RECURSOS 2024'!$P:$P,CONCATENATE("O001",$A135,1,$F$8),'TOTAL RECURSOS 2024'!$N:$N)</f>
        <v>0</v>
      </c>
      <c r="E135" s="22">
        <f>+SUMIF('TOTAL RECURSOS 2024'!$P:$P,CONCATENATE("M001",$A135,1,$F$8),'TOTAL RECURSOS 2024'!$N:$N)</f>
        <v>0</v>
      </c>
      <c r="F135" s="22">
        <f>+SUMIF('TOTAL RECURSOS 2024'!$P:$P,CONCATENATE("E006",$A135,1,$F$8),'TOTAL RECURSOS 2024'!$N:$N)</f>
        <v>0</v>
      </c>
      <c r="G135" s="22">
        <f>+SUMIF('TOTAL RECURSOS 2024'!$P:$P,CONCATENATE("K024",$A135,1,$G$8),'TOTAL RECURSOS 2024'!$N:$N)</f>
        <v>0</v>
      </c>
      <c r="H135" s="22">
        <f>+SUMIF('TOTAL RECURSOS 2024'!$P:$P,CONCATENATE("O001",$A135,4,$F$8),'TOTAL RECURSOS 2024'!$N:$N)</f>
        <v>0</v>
      </c>
      <c r="I135" s="22">
        <f>+SUMIF('TOTAL RECURSOS 2024'!$P:$P,CONCATENATE("M001",$A135,4,$F$8),'TOTAL RECURSOS 2024'!$N:$N)</f>
        <v>0</v>
      </c>
      <c r="J135" s="22">
        <f>+SUMIF('TOTAL RECURSOS 2024'!$P:$P,CONCATENATE("E006",$A135,4,$F$8),'TOTAL RECURSOS 2024'!$N:$N)</f>
        <v>1103712</v>
      </c>
    </row>
    <row r="136" spans="1:10" ht="17.100000000000001" customHeight="1" x14ac:dyDescent="0.25">
      <c r="A136" s="27" t="s">
        <v>157</v>
      </c>
      <c r="B136" s="21" t="s">
        <v>284</v>
      </c>
      <c r="C136" s="22">
        <f t="shared" ref="C136:J136" si="56">+C137</f>
        <v>23929</v>
      </c>
      <c r="D136" s="22">
        <f t="shared" si="56"/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23929</v>
      </c>
    </row>
    <row r="137" spans="1:10" ht="17.100000000000001" customHeight="1" x14ac:dyDescent="0.25">
      <c r="A137" s="28" t="s">
        <v>89</v>
      </c>
      <c r="B137" s="21" t="s">
        <v>284</v>
      </c>
      <c r="C137" s="22">
        <f>+SUM(D137:J137)</f>
        <v>23929</v>
      </c>
      <c r="D137" s="22">
        <f>+SUMIF('TOTAL RECURSOS 2024'!$P:$P,CONCATENATE("O001",$A137,1,$F$8),'TOTAL RECURSOS 2024'!$N:$N)</f>
        <v>0</v>
      </c>
      <c r="E137" s="22">
        <f>+SUMIF('TOTAL RECURSOS 2024'!$P:$P,CONCATENATE("M001",$A137,1,$F$8),'TOTAL RECURSOS 2024'!$N:$N)</f>
        <v>0</v>
      </c>
      <c r="F137" s="22">
        <f>+SUMIF('TOTAL RECURSOS 2024'!$P:$P,CONCATENATE("E006",$A137,1,$F$8),'TOTAL RECURSOS 2024'!$N:$N)</f>
        <v>0</v>
      </c>
      <c r="G137" s="22">
        <f>+SUMIF('TOTAL RECURSOS 2024'!$P:$P,CONCATENATE("K024",$A137,1,$G$8),'TOTAL RECURSOS 2024'!$N:$N)</f>
        <v>0</v>
      </c>
      <c r="H137" s="22">
        <f>+SUMIF('TOTAL RECURSOS 2024'!$P:$P,CONCATENATE("O001",$A137,4,$F$8),'TOTAL RECURSOS 2024'!$N:$N)</f>
        <v>0</v>
      </c>
      <c r="I137" s="22">
        <f>+SUMIF('TOTAL RECURSOS 2024'!$P:$P,CONCATENATE("M001",$A137,4,$F$8),'TOTAL RECURSOS 2024'!$N:$N)</f>
        <v>0</v>
      </c>
      <c r="J137" s="22">
        <f>+SUMIF('TOTAL RECURSOS 2024'!$P:$P,CONCATENATE("E006",$A137,4,$F$8),'TOTAL RECURSOS 2024'!$N:$N)</f>
        <v>23929</v>
      </c>
    </row>
    <row r="138" spans="1:10" ht="17.100000000000001" customHeight="1" x14ac:dyDescent="0.25">
      <c r="A138" s="27" t="s">
        <v>158</v>
      </c>
      <c r="B138" s="21" t="s">
        <v>285</v>
      </c>
      <c r="C138" s="22">
        <f t="shared" ref="C138:J138" si="57">+C139</f>
        <v>1396117</v>
      </c>
      <c r="D138" s="22">
        <f t="shared" si="57"/>
        <v>0</v>
      </c>
      <c r="E138" s="22">
        <f t="shared" si="57"/>
        <v>0</v>
      </c>
      <c r="F138" s="22">
        <f t="shared" si="57"/>
        <v>0</v>
      </c>
      <c r="G138" s="22">
        <f t="shared" si="57"/>
        <v>0</v>
      </c>
      <c r="H138" s="22">
        <f t="shared" si="57"/>
        <v>0</v>
      </c>
      <c r="I138" s="22">
        <f t="shared" si="57"/>
        <v>0</v>
      </c>
      <c r="J138" s="22">
        <f t="shared" si="57"/>
        <v>1396117</v>
      </c>
    </row>
    <row r="139" spans="1:10" ht="17.100000000000001" customHeight="1" x14ac:dyDescent="0.25">
      <c r="A139" s="28" t="s">
        <v>36</v>
      </c>
      <c r="B139" s="21" t="s">
        <v>285</v>
      </c>
      <c r="C139" s="22">
        <f>+SUM(D139:J139)</f>
        <v>1396117</v>
      </c>
      <c r="D139" s="22">
        <f>+SUMIF('TOTAL RECURSOS 2024'!$P:$P,CONCATENATE("O001",$A139,1,$F$8),'TOTAL RECURSOS 2024'!$N:$N)</f>
        <v>0</v>
      </c>
      <c r="E139" s="22">
        <f>+SUMIF('TOTAL RECURSOS 2024'!$P:$P,CONCATENATE("M001",$A139,1,$F$8),'TOTAL RECURSOS 2024'!$N:$N)</f>
        <v>0</v>
      </c>
      <c r="F139" s="22">
        <f>+SUMIF('TOTAL RECURSOS 2024'!$P:$P,CONCATENATE("E006",$A139,1,$F$8),'TOTAL RECURSOS 2024'!$N:$N)</f>
        <v>0</v>
      </c>
      <c r="G139" s="22">
        <f>+SUMIF('TOTAL RECURSOS 2024'!$P:$P,CONCATENATE("K024",$A139,1,$G$8),'TOTAL RECURSOS 2024'!$N:$N)</f>
        <v>0</v>
      </c>
      <c r="H139" s="22">
        <f>+SUMIF('TOTAL RECURSOS 2024'!$P:$P,CONCATENATE("O001",$A139,4,$F$8),'TOTAL RECURSOS 2024'!$N:$N)</f>
        <v>0</v>
      </c>
      <c r="I139" s="22">
        <f>+SUMIF('TOTAL RECURSOS 2024'!$P:$P,CONCATENATE("M001",$A139,4,$F$8),'TOTAL RECURSOS 2024'!$N:$N)</f>
        <v>0</v>
      </c>
      <c r="J139" s="22">
        <f>+SUMIF('TOTAL RECURSOS 2024'!$P:$P,CONCATENATE("E006",$A139,4,$F$8),'TOTAL RECURSOS 2024'!$N:$N)</f>
        <v>1396117</v>
      </c>
    </row>
    <row r="140" spans="1:10" ht="17.100000000000001" customHeight="1" x14ac:dyDescent="0.25">
      <c r="A140" s="27" t="s">
        <v>159</v>
      </c>
      <c r="B140" s="21" t="s">
        <v>286</v>
      </c>
      <c r="C140" s="22">
        <f t="shared" ref="C140:J140" si="58">+C141</f>
        <v>112737</v>
      </c>
      <c r="D140" s="22">
        <f t="shared" si="58"/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112737</v>
      </c>
    </row>
    <row r="141" spans="1:10" ht="17.100000000000001" customHeight="1" x14ac:dyDescent="0.25">
      <c r="A141" s="28" t="s">
        <v>90</v>
      </c>
      <c r="B141" s="21" t="s">
        <v>286</v>
      </c>
      <c r="C141" s="22">
        <f>+SUM(D141:J141)</f>
        <v>112737</v>
      </c>
      <c r="D141" s="22">
        <f>+SUMIF('TOTAL RECURSOS 2024'!$P:$P,CONCATENATE("O001",$A141,1,$F$8),'TOTAL RECURSOS 2024'!$N:$N)</f>
        <v>0</v>
      </c>
      <c r="E141" s="22">
        <f>+SUMIF('TOTAL RECURSOS 2024'!$P:$P,CONCATENATE("M001",$A141,1,$F$8),'TOTAL RECURSOS 2024'!$N:$N)</f>
        <v>0</v>
      </c>
      <c r="F141" s="22">
        <f>+SUMIF('TOTAL RECURSOS 2024'!$P:$P,CONCATENATE("E006",$A141,1,$F$8),'TOTAL RECURSOS 2024'!$N:$N)</f>
        <v>0</v>
      </c>
      <c r="G141" s="22">
        <f>+SUMIF('TOTAL RECURSOS 2024'!$P:$P,CONCATENATE("K024",$A141,1,$G$8),'TOTAL RECURSOS 2024'!$N:$N)</f>
        <v>0</v>
      </c>
      <c r="H141" s="22">
        <f>+SUMIF('TOTAL RECURSOS 2024'!$P:$P,CONCATENATE("O001",$A141,4,$F$8),'TOTAL RECURSOS 2024'!$N:$N)</f>
        <v>0</v>
      </c>
      <c r="I141" s="22">
        <f>+SUMIF('TOTAL RECURSOS 2024'!$P:$P,CONCATENATE("M001",$A141,4,$F$8),'TOTAL RECURSOS 2024'!$N:$N)</f>
        <v>0</v>
      </c>
      <c r="J141" s="22">
        <f>+SUMIF('TOTAL RECURSOS 2024'!$P:$P,CONCATENATE("E006",$A141,4,$F$8),'TOTAL RECURSOS 2024'!$N:$N)</f>
        <v>112737</v>
      </c>
    </row>
    <row r="142" spans="1:10" s="9" customFormat="1" ht="17.100000000000001" customHeight="1" x14ac:dyDescent="0.2">
      <c r="A142" s="23">
        <v>3000</v>
      </c>
      <c r="B142" s="24" t="s">
        <v>287</v>
      </c>
      <c r="C142" s="18">
        <f t="shared" ref="C142:J142" si="59">+C143+C165+C179+C203+C212+C230+C244+C253</f>
        <v>185734271</v>
      </c>
      <c r="D142" s="18">
        <f t="shared" si="59"/>
        <v>85096</v>
      </c>
      <c r="E142" s="18">
        <f t="shared" si="59"/>
        <v>245552</v>
      </c>
      <c r="F142" s="18">
        <f t="shared" si="59"/>
        <v>33671944</v>
      </c>
      <c r="G142" s="18">
        <f t="shared" si="59"/>
        <v>0</v>
      </c>
      <c r="H142" s="18">
        <f t="shared" si="59"/>
        <v>7860</v>
      </c>
      <c r="I142" s="18">
        <f t="shared" si="59"/>
        <v>1600558</v>
      </c>
      <c r="J142" s="18">
        <f t="shared" si="59"/>
        <v>150123261</v>
      </c>
    </row>
    <row r="143" spans="1:10" s="9" customFormat="1" ht="17.100000000000001" customHeight="1" x14ac:dyDescent="0.2">
      <c r="A143" s="26">
        <v>3100</v>
      </c>
      <c r="B143" s="19" t="s">
        <v>288</v>
      </c>
      <c r="C143" s="20">
        <f>+C144+C146+C148+C150+C152+C154+C158+C160+C162</f>
        <v>33887960</v>
      </c>
      <c r="D143" s="20">
        <f>+D144+D146+D148+D150+D152+D154+D158+D160+D162</f>
        <v>0</v>
      </c>
      <c r="E143" s="20">
        <f>+E144+E146+E148+E150+E152+E154+E158+E160+E162</f>
        <v>0</v>
      </c>
      <c r="F143" s="20">
        <f>+F144+F146+F148+F150+F152+F154+F158+F160+F162</f>
        <v>12180142</v>
      </c>
      <c r="G143" s="20">
        <f t="shared" ref="G143" si="60">+G144+G146+G148+G150+G154+G158+G160+G162</f>
        <v>0</v>
      </c>
      <c r="H143" s="20">
        <f>+H144+H146+H148+H150+H152+H154+H158+H160+H162</f>
        <v>0</v>
      </c>
      <c r="I143" s="20">
        <f>+I144+I146+I148+I150+I152+I154+I158+I160+I162</f>
        <v>0</v>
      </c>
      <c r="J143" s="20">
        <f>+J144+J146+J148+J150+J152+J154+J158+J160+J162</f>
        <v>21707818</v>
      </c>
    </row>
    <row r="144" spans="1:10" ht="17.100000000000001" customHeight="1" x14ac:dyDescent="0.25">
      <c r="A144" s="27" t="s">
        <v>160</v>
      </c>
      <c r="B144" s="21" t="s">
        <v>289</v>
      </c>
      <c r="C144" s="22">
        <f t="shared" ref="C144:J144" si="61">+C145</f>
        <v>21081604</v>
      </c>
      <c r="D144" s="22">
        <f t="shared" si="61"/>
        <v>0</v>
      </c>
      <c r="E144" s="22">
        <f t="shared" si="61"/>
        <v>0</v>
      </c>
      <c r="F144" s="22">
        <f t="shared" si="61"/>
        <v>7478405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13603199</v>
      </c>
    </row>
    <row r="145" spans="1:10" ht="17.100000000000001" customHeight="1" x14ac:dyDescent="0.25">
      <c r="A145" s="28" t="s">
        <v>18</v>
      </c>
      <c r="B145" s="21" t="s">
        <v>290</v>
      </c>
      <c r="C145" s="22">
        <f>+SUM(D145:J145)</f>
        <v>21081604</v>
      </c>
      <c r="D145" s="22">
        <f>+SUMIF('TOTAL RECURSOS 2024'!$P:$P,CONCATENATE("O001",$A145,1,$F$8),'TOTAL RECURSOS 2024'!$N:$N)</f>
        <v>0</v>
      </c>
      <c r="E145" s="22">
        <f>+SUMIF('TOTAL RECURSOS 2024'!$P:$P,CONCATENATE("M001",$A145,1,$F$8),'TOTAL RECURSOS 2024'!$N:$N)</f>
        <v>0</v>
      </c>
      <c r="F145" s="22">
        <f>+SUMIF('TOTAL RECURSOS 2024'!$P:$P,CONCATENATE("E006",$A145,1,$F$8),'TOTAL RECURSOS 2024'!$N:$N)</f>
        <v>7478405</v>
      </c>
      <c r="G145" s="22">
        <f>+SUMIF('TOTAL RECURSOS 2024'!$P:$P,CONCATENATE("K024",$A145,1,$G$8),'TOTAL RECURSOS 2024'!$N:$N)</f>
        <v>0</v>
      </c>
      <c r="H145" s="22">
        <f>+SUMIF('TOTAL RECURSOS 2024'!$P:$P,CONCATENATE("O001",$A145,4,$F$8),'TOTAL RECURSOS 2024'!$N:$N)</f>
        <v>0</v>
      </c>
      <c r="I145" s="22">
        <f>+SUMIF('TOTAL RECURSOS 2024'!$P:$P,CONCATENATE("M001",$A145,4,$F$8),'TOTAL RECURSOS 2024'!$N:$N)</f>
        <v>0</v>
      </c>
      <c r="J145" s="22">
        <f>+SUMIF('TOTAL RECURSOS 2024'!$P:$P,CONCATENATE("E006",$A145,4,$F$8),'TOTAL RECURSOS 2024'!$N:$N)</f>
        <v>13603199</v>
      </c>
    </row>
    <row r="146" spans="1:10" ht="17.100000000000001" customHeight="1" x14ac:dyDescent="0.25">
      <c r="A146" s="27" t="s">
        <v>161</v>
      </c>
      <c r="B146" s="21" t="s">
        <v>291</v>
      </c>
      <c r="C146" s="22">
        <f t="shared" ref="C146:J146" si="62">+C147</f>
        <v>9031120</v>
      </c>
      <c r="D146" s="22">
        <f t="shared" si="62"/>
        <v>0</v>
      </c>
      <c r="E146" s="22">
        <f t="shared" si="62"/>
        <v>0</v>
      </c>
      <c r="F146" s="22">
        <f t="shared" si="62"/>
        <v>4549451</v>
      </c>
      <c r="G146" s="22">
        <f t="shared" si="62"/>
        <v>0</v>
      </c>
      <c r="H146" s="22">
        <f t="shared" si="62"/>
        <v>0</v>
      </c>
      <c r="I146" s="22">
        <f t="shared" si="62"/>
        <v>0</v>
      </c>
      <c r="J146" s="22">
        <f t="shared" si="62"/>
        <v>4481669</v>
      </c>
    </row>
    <row r="147" spans="1:10" ht="17.100000000000001" customHeight="1" x14ac:dyDescent="0.25">
      <c r="A147" s="28" t="s">
        <v>19</v>
      </c>
      <c r="B147" s="21" t="s">
        <v>292</v>
      </c>
      <c r="C147" s="22">
        <f>+SUM(D147:J147)</f>
        <v>9031120</v>
      </c>
      <c r="D147" s="22">
        <f>+SUMIF('TOTAL RECURSOS 2024'!$P:$P,CONCATENATE("O001",$A147,1,$F$8),'TOTAL RECURSOS 2024'!$N:$N)</f>
        <v>0</v>
      </c>
      <c r="E147" s="22">
        <f>+SUMIF('TOTAL RECURSOS 2024'!$P:$P,CONCATENATE("M001",$A147,1,$F$8),'TOTAL RECURSOS 2024'!$N:$N)</f>
        <v>0</v>
      </c>
      <c r="F147" s="22">
        <f>+SUMIF('TOTAL RECURSOS 2024'!$P:$P,CONCATENATE("E006",$A147,1,$F$8),'TOTAL RECURSOS 2024'!$N:$N)</f>
        <v>4549451</v>
      </c>
      <c r="G147" s="22">
        <f>+SUMIF('TOTAL RECURSOS 2024'!$P:$P,CONCATENATE("K024",$A147,1,$G$8),'TOTAL RECURSOS 2024'!$N:$N)</f>
        <v>0</v>
      </c>
      <c r="H147" s="22">
        <f>+SUMIF('TOTAL RECURSOS 2024'!$P:$P,CONCATENATE("O001",$A147,4,$F$8),'TOTAL RECURSOS 2024'!$N:$N)</f>
        <v>0</v>
      </c>
      <c r="I147" s="22">
        <f>+SUMIF('TOTAL RECURSOS 2024'!$P:$P,CONCATENATE("M001",$A147,4,$F$8),'TOTAL RECURSOS 2024'!$N:$N)</f>
        <v>0</v>
      </c>
      <c r="J147" s="22">
        <f>+SUMIF('TOTAL RECURSOS 2024'!$P:$P,CONCATENATE("E006",$A147,4,$F$8),'TOTAL RECURSOS 2024'!$N:$N)</f>
        <v>4481669</v>
      </c>
    </row>
    <row r="148" spans="1:10" ht="17.100000000000001" customHeight="1" x14ac:dyDescent="0.25">
      <c r="A148" s="27" t="s">
        <v>162</v>
      </c>
      <c r="B148" s="21" t="s">
        <v>293</v>
      </c>
      <c r="C148" s="22">
        <f t="shared" ref="C148:J148" si="63">+C149</f>
        <v>2000000</v>
      </c>
      <c r="D148" s="22">
        <f t="shared" si="63"/>
        <v>0</v>
      </c>
      <c r="E148" s="22">
        <f t="shared" si="63"/>
        <v>0</v>
      </c>
      <c r="F148" s="22">
        <f t="shared" si="63"/>
        <v>0</v>
      </c>
      <c r="G148" s="22">
        <f t="shared" si="63"/>
        <v>0</v>
      </c>
      <c r="H148" s="22">
        <f t="shared" si="63"/>
        <v>0</v>
      </c>
      <c r="I148" s="22">
        <f t="shared" si="63"/>
        <v>0</v>
      </c>
      <c r="J148" s="22">
        <f t="shared" si="63"/>
        <v>2000000</v>
      </c>
    </row>
    <row r="149" spans="1:10" ht="17.100000000000001" customHeight="1" x14ac:dyDescent="0.25">
      <c r="A149" s="28" t="s">
        <v>37</v>
      </c>
      <c r="B149" s="21" t="s">
        <v>294</v>
      </c>
      <c r="C149" s="22">
        <f>+SUM(D149:J149)</f>
        <v>2000000</v>
      </c>
      <c r="D149" s="22">
        <f>+SUMIF('TOTAL RECURSOS 2024'!$P:$P,CONCATENATE("O001",$A149,1,$F$8),'TOTAL RECURSOS 2024'!$N:$N)</f>
        <v>0</v>
      </c>
      <c r="E149" s="22">
        <f>+SUMIF('TOTAL RECURSOS 2024'!$P:$P,CONCATENATE("M001",$A149,1,$F$8),'TOTAL RECURSOS 2024'!$N:$N)</f>
        <v>0</v>
      </c>
      <c r="F149" s="22">
        <f>+SUMIF('TOTAL RECURSOS 2024'!$P:$P,CONCATENATE("E006",$A149,1,$F$8),'TOTAL RECURSOS 2024'!$N:$N)</f>
        <v>0</v>
      </c>
      <c r="G149" s="22">
        <f>+SUMIF('TOTAL RECURSOS 2024'!$P:$P,CONCATENATE("K024",$A149,1,$G$8),'TOTAL RECURSOS 2024'!$N:$N)</f>
        <v>0</v>
      </c>
      <c r="H149" s="22">
        <f>+SUMIF('TOTAL RECURSOS 2024'!$P:$P,CONCATENATE("O001",$A149,4,$F$8),'TOTAL RECURSOS 2024'!$N:$N)</f>
        <v>0</v>
      </c>
      <c r="I149" s="22">
        <f>+SUMIF('TOTAL RECURSOS 2024'!$P:$P,CONCATENATE("M001",$A149,4,$F$8),'TOTAL RECURSOS 2024'!$N:$N)</f>
        <v>0</v>
      </c>
      <c r="J149" s="22">
        <f>+SUMIF('TOTAL RECURSOS 2024'!$P:$P,CONCATENATE("E006",$A149,4,$F$8),'TOTAL RECURSOS 2024'!$N:$N)</f>
        <v>2000000</v>
      </c>
    </row>
    <row r="150" spans="1:10" ht="17.100000000000001" customHeight="1" x14ac:dyDescent="0.25">
      <c r="A150" s="27" t="s">
        <v>163</v>
      </c>
      <c r="B150" s="21" t="s">
        <v>295</v>
      </c>
      <c r="C150" s="22">
        <f t="shared" ref="C150:J152" si="64">+C151</f>
        <v>66000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66000</v>
      </c>
    </row>
    <row r="151" spans="1:10" ht="17.100000000000001" customHeight="1" x14ac:dyDescent="0.25">
      <c r="A151" s="28" t="s">
        <v>50</v>
      </c>
      <c r="B151" s="21" t="s">
        <v>296</v>
      </c>
      <c r="C151" s="22">
        <f>+SUM(D151:J151)</f>
        <v>66000</v>
      </c>
      <c r="D151" s="22">
        <f>+SUMIF('TOTAL RECURSOS 2024'!$P:$P,CONCATENATE("O001",$A151,1,$F$8),'TOTAL RECURSOS 2024'!$N:$N)</f>
        <v>0</v>
      </c>
      <c r="E151" s="22">
        <f>+SUMIF('TOTAL RECURSOS 2024'!$P:$P,CONCATENATE("M001",$A151,1,$F$8),'TOTAL RECURSOS 2024'!$N:$N)</f>
        <v>0</v>
      </c>
      <c r="F151" s="22">
        <f>+SUMIF('TOTAL RECURSOS 2024'!$P:$P,CONCATENATE("E006",$A151,1,$F$8),'TOTAL RECURSOS 2024'!$N:$N)</f>
        <v>0</v>
      </c>
      <c r="G151" s="22">
        <f>+SUMIF('TOTAL RECURSOS 2024'!$P:$P,CONCATENATE("K024",$A151,1,$G$8),'TOTAL RECURSOS 2024'!$N:$N)</f>
        <v>0</v>
      </c>
      <c r="H151" s="22">
        <f>+SUMIF('TOTAL RECURSOS 2024'!$P:$P,CONCATENATE("O001",$A151,4,$F$8),'TOTAL RECURSOS 2024'!$N:$N)</f>
        <v>0</v>
      </c>
      <c r="I151" s="22">
        <f>+SUMIF('TOTAL RECURSOS 2024'!$P:$P,CONCATENATE("M001",$A151,4,$F$8),'TOTAL RECURSOS 2024'!$N:$N)</f>
        <v>0</v>
      </c>
      <c r="J151" s="22">
        <f>+SUMIF('TOTAL RECURSOS 2024'!$P:$P,CONCATENATE("E006",$A151,4,$F$8),'TOTAL RECURSOS 2024'!$N:$N)</f>
        <v>66000</v>
      </c>
    </row>
    <row r="152" spans="1:10" ht="17.100000000000001" customHeight="1" x14ac:dyDescent="0.25">
      <c r="A152" s="27">
        <v>315</v>
      </c>
      <c r="B152" s="21" t="s">
        <v>482</v>
      </c>
      <c r="C152" s="22">
        <f t="shared" si="64"/>
        <v>0</v>
      </c>
      <c r="D152" s="22">
        <f t="shared" si="64"/>
        <v>0</v>
      </c>
      <c r="E152" s="22">
        <f t="shared" si="64"/>
        <v>0</v>
      </c>
      <c r="F152" s="22">
        <f t="shared" si="64"/>
        <v>0</v>
      </c>
      <c r="G152" s="22">
        <f t="shared" si="64"/>
        <v>0</v>
      </c>
      <c r="H152" s="22">
        <f t="shared" si="64"/>
        <v>0</v>
      </c>
      <c r="I152" s="22">
        <f t="shared" si="64"/>
        <v>0</v>
      </c>
      <c r="J152" s="22">
        <f t="shared" si="64"/>
        <v>0</v>
      </c>
    </row>
    <row r="153" spans="1:10" ht="17.100000000000001" customHeight="1" x14ac:dyDescent="0.25">
      <c r="A153" s="28">
        <v>31501</v>
      </c>
      <c r="B153" s="21" t="s">
        <v>483</v>
      </c>
      <c r="C153" s="22">
        <f>+SUM(D153:J153)</f>
        <v>0</v>
      </c>
      <c r="D153" s="22">
        <f>+SUMIF('TOTAL RECURSOS 2024'!$P:$P,CONCATENATE("O001",$A153,1,$F$8),'TOTAL RECURSOS 2024'!$N:$N)</f>
        <v>0</v>
      </c>
      <c r="E153" s="22">
        <f>+SUMIF('TOTAL RECURSOS 2024'!$P:$P,CONCATENATE("M001",$A153,1,$F$8),'TOTAL RECURSOS 2024'!$N:$N)</f>
        <v>0</v>
      </c>
      <c r="F153" s="22">
        <f>+SUMIF('TOTAL RECURSOS 2024'!$P:$P,CONCATENATE("E006",$A153,1,$F$8),'TOTAL RECURSOS 2024'!$N:$N)</f>
        <v>0</v>
      </c>
      <c r="G153" s="22">
        <f>+SUMIF('TOTAL RECURSOS 2024'!$P:$P,CONCATENATE("K024",$A153,1,$G$8),'TOTAL RECURSOS 2024'!$N:$N)</f>
        <v>0</v>
      </c>
      <c r="H153" s="22">
        <f>+SUMIF('TOTAL RECURSOS 2024'!$P:$P,CONCATENATE("O001",$A153,4,$F$8),'TOTAL RECURSOS 2024'!$N:$N)</f>
        <v>0</v>
      </c>
      <c r="I153" s="22">
        <f>+SUMIF('TOTAL RECURSOS 2024'!$P:$P,CONCATENATE("M001",$A153,4,$F$8),'TOTAL RECURSOS 2024'!$N:$N)</f>
        <v>0</v>
      </c>
      <c r="J153" s="22">
        <f>+SUMIF('TOTAL RECURSOS 2024'!$P:$P,CONCATENATE("E006",$A153,4,$F$8),'TOTAL RECURSOS 2024'!$N:$N)</f>
        <v>0</v>
      </c>
    </row>
    <row r="154" spans="1:10" ht="17.100000000000001" customHeight="1" x14ac:dyDescent="0.25">
      <c r="A154" s="27" t="s">
        <v>164</v>
      </c>
      <c r="B154" s="21" t="s">
        <v>297</v>
      </c>
      <c r="C154" s="22">
        <f t="shared" ref="C154:J154" si="65">+C155+C157</f>
        <v>1268836</v>
      </c>
      <c r="D154" s="22">
        <f t="shared" si="65"/>
        <v>0</v>
      </c>
      <c r="E154" s="22">
        <f t="shared" si="65"/>
        <v>0</v>
      </c>
      <c r="F154" s="22">
        <f t="shared" si="65"/>
        <v>152286</v>
      </c>
      <c r="G154" s="22">
        <f t="shared" si="65"/>
        <v>0</v>
      </c>
      <c r="H154" s="22">
        <f t="shared" si="65"/>
        <v>0</v>
      </c>
      <c r="I154" s="22">
        <f t="shared" si="65"/>
        <v>0</v>
      </c>
      <c r="J154" s="22">
        <f t="shared" si="65"/>
        <v>1116550</v>
      </c>
    </row>
    <row r="155" spans="1:10" ht="17.100000000000001" customHeight="1" x14ac:dyDescent="0.25">
      <c r="A155" s="28" t="s">
        <v>51</v>
      </c>
      <c r="B155" s="21" t="s">
        <v>298</v>
      </c>
      <c r="C155" s="22">
        <f>+SUM(D155:J155)</f>
        <v>0</v>
      </c>
      <c r="D155" s="22">
        <f>+SUMIF('TOTAL RECURSOS 2024'!$P:$P,CONCATENATE("O001",$A155,1,$F$8),'TOTAL RECURSOS 2024'!$N:$N)</f>
        <v>0</v>
      </c>
      <c r="E155" s="22">
        <f>+SUMIF('TOTAL RECURSOS 2024'!$P:$P,CONCATENATE("M001",$A155,1,$F$8),'TOTAL RECURSOS 2024'!$N:$N)</f>
        <v>0</v>
      </c>
      <c r="F155" s="22">
        <f>+SUMIF('TOTAL RECURSOS 2024'!$P:$P,CONCATENATE("E006",$A155,1,$F$8),'TOTAL RECURSOS 2024'!$N:$N)</f>
        <v>0</v>
      </c>
      <c r="G155" s="22">
        <f>+SUMIF('TOTAL RECURSOS 2024'!$P:$P,CONCATENATE("K024",$A155,1,$G$8),'TOTAL RECURSOS 2024'!$N:$N)</f>
        <v>0</v>
      </c>
      <c r="H155" s="22">
        <f>+SUMIF('TOTAL RECURSOS 2024'!$P:$P,CONCATENATE("O001",$A155,4,$F$8),'TOTAL RECURSOS 2024'!$N:$N)</f>
        <v>0</v>
      </c>
      <c r="I155" s="22">
        <f>+SUMIF('TOTAL RECURSOS 2024'!$P:$P,CONCATENATE("M001",$A155,4,$F$8),'TOTAL RECURSOS 2024'!$N:$N)</f>
        <v>0</v>
      </c>
      <c r="J155" s="22">
        <f>+SUMIF('TOTAL RECURSOS 2024'!$P:$P,CONCATENATE("E006",$A155,4,$F$8),'TOTAL RECURSOS 2024'!$N:$N)</f>
        <v>0</v>
      </c>
    </row>
    <row r="156" spans="1:10" ht="17.100000000000001" customHeight="1" x14ac:dyDescent="0.25">
      <c r="A156" s="28" t="s">
        <v>91</v>
      </c>
      <c r="B156" s="21" t="s">
        <v>299</v>
      </c>
      <c r="C156" s="22">
        <f>+SUM(D156:J156)</f>
        <v>0</v>
      </c>
      <c r="D156" s="22">
        <f>+SUMIF('TOTAL RECURSOS 2024'!$P:$P,CONCATENATE("O001",$A156,1,$F$8),'TOTAL RECURSOS 2024'!$N:$N)</f>
        <v>0</v>
      </c>
      <c r="E156" s="22">
        <f>+SUMIF('TOTAL RECURSOS 2024'!$P:$P,CONCATENATE("M001",$A156,1,$F$8),'TOTAL RECURSOS 2024'!$N:$N)</f>
        <v>0</v>
      </c>
      <c r="F156" s="22">
        <f>+SUMIF('TOTAL RECURSOS 2024'!$P:$P,CONCATENATE("E006",$A156,1,$F$8),'TOTAL RECURSOS 2024'!$N:$N)</f>
        <v>0</v>
      </c>
      <c r="G156" s="22">
        <f>+SUMIF('TOTAL RECURSOS 2024'!$P:$P,CONCATENATE("K024",$A156,1,$G$8),'TOTAL RECURSOS 2024'!$N:$N)</f>
        <v>0</v>
      </c>
      <c r="H156" s="22">
        <f>+SUMIF('TOTAL RECURSOS 2024'!$P:$P,CONCATENATE("O001",$A156,4,$F$8),'TOTAL RECURSOS 2024'!$N:$N)</f>
        <v>0</v>
      </c>
      <c r="I156" s="22">
        <f>+SUMIF('TOTAL RECURSOS 2024'!$P:$P,CONCATENATE("M001",$A156,4,$F$8),'TOTAL RECURSOS 2024'!$N:$N)</f>
        <v>0</v>
      </c>
      <c r="J156" s="22">
        <f>+SUMIF('TOTAL RECURSOS 2024'!$P:$P,CONCATENATE("E006",$A156,4,$F$8),'TOTAL RECURSOS 2024'!$N:$N)</f>
        <v>0</v>
      </c>
    </row>
    <row r="157" spans="1:10" ht="17.100000000000001" customHeight="1" x14ac:dyDescent="0.25">
      <c r="A157" s="28">
        <v>31603</v>
      </c>
      <c r="B157" s="21" t="s">
        <v>468</v>
      </c>
      <c r="C157" s="22">
        <f>+SUM(D157:J157)</f>
        <v>1268836</v>
      </c>
      <c r="D157" s="22">
        <f>+SUMIF('TOTAL RECURSOS 2024'!$P:$P,CONCATENATE("O001",$A157,1,$F$8),'TOTAL RECURSOS 2024'!$N:$N)</f>
        <v>0</v>
      </c>
      <c r="E157" s="22">
        <f>+SUMIF('TOTAL RECURSOS 2024'!$P:$P,CONCATENATE("M001",$A157,1,$F$8),'TOTAL RECURSOS 2024'!$N:$N)</f>
        <v>0</v>
      </c>
      <c r="F157" s="22">
        <f>+SUMIF('TOTAL RECURSOS 2024'!$P:$P,CONCATENATE("E006",$A157,1,$F$8),'TOTAL RECURSOS 2024'!$N:$N)</f>
        <v>152286</v>
      </c>
      <c r="G157" s="22">
        <f>+SUMIF('TOTAL RECURSOS 2024'!$P:$P,CONCATENATE("K024",$A157,1,$G$8),'TOTAL RECURSOS 2024'!$N:$N)</f>
        <v>0</v>
      </c>
      <c r="H157" s="22">
        <f>+SUMIF('TOTAL RECURSOS 2024'!$P:$P,CONCATENATE("O001",$A157,4,$F$8),'TOTAL RECURSOS 2024'!$N:$N)</f>
        <v>0</v>
      </c>
      <c r="I157" s="22">
        <f>+SUMIF('TOTAL RECURSOS 2024'!$P:$P,CONCATENATE("M001",$A157,4,$F$8),'TOTAL RECURSOS 2024'!$N:$N)</f>
        <v>0</v>
      </c>
      <c r="J157" s="22">
        <f>+SUMIF('TOTAL RECURSOS 2024'!$P:$P,CONCATENATE("E006",$A157,4,$F$8),'TOTAL RECURSOS 2024'!$N:$N)</f>
        <v>1116550</v>
      </c>
    </row>
    <row r="158" spans="1:10" ht="17.100000000000001" customHeight="1" x14ac:dyDescent="0.25">
      <c r="A158" s="27" t="s">
        <v>165</v>
      </c>
      <c r="B158" s="21" t="s">
        <v>300</v>
      </c>
      <c r="C158" s="22">
        <f t="shared" ref="C158:J158" si="66">+C159</f>
        <v>0</v>
      </c>
      <c r="D158" s="22">
        <f t="shared" si="66"/>
        <v>0</v>
      </c>
      <c r="E158" s="22">
        <f t="shared" si="66"/>
        <v>0</v>
      </c>
      <c r="F158" s="22">
        <f t="shared" si="66"/>
        <v>0</v>
      </c>
      <c r="G158" s="22">
        <f t="shared" si="66"/>
        <v>0</v>
      </c>
      <c r="H158" s="22">
        <f t="shared" si="66"/>
        <v>0</v>
      </c>
      <c r="I158" s="22">
        <f t="shared" si="66"/>
        <v>0</v>
      </c>
      <c r="J158" s="22">
        <f t="shared" si="66"/>
        <v>0</v>
      </c>
    </row>
    <row r="159" spans="1:10" ht="17.100000000000001" customHeight="1" x14ac:dyDescent="0.25">
      <c r="A159" s="28" t="s">
        <v>38</v>
      </c>
      <c r="B159" s="21" t="s">
        <v>301</v>
      </c>
      <c r="C159" s="22">
        <f>+SUM(D159:J159)</f>
        <v>0</v>
      </c>
      <c r="D159" s="22">
        <f>+SUMIF('TOTAL RECURSOS 2024'!$P:$P,CONCATENATE("O001",$A159,1,$F$8),'TOTAL RECURSOS 2024'!$N:$N)</f>
        <v>0</v>
      </c>
      <c r="E159" s="22">
        <f>+SUMIF('TOTAL RECURSOS 2024'!$P:$P,CONCATENATE("M001",$A159,1,$F$8),'TOTAL RECURSOS 2024'!$N:$N)</f>
        <v>0</v>
      </c>
      <c r="F159" s="22">
        <f>+SUMIF('TOTAL RECURSOS 2024'!$P:$P,CONCATENATE("E006",$A159,1,$F$8),'TOTAL RECURSOS 2024'!$N:$N)</f>
        <v>0</v>
      </c>
      <c r="G159" s="22">
        <f>+SUMIF('TOTAL RECURSOS 2024'!$P:$P,CONCATENATE("K024",$A159,1,$G$8),'TOTAL RECURSOS 2024'!$N:$N)</f>
        <v>0</v>
      </c>
      <c r="H159" s="22">
        <f>+SUMIF('TOTAL RECURSOS 2024'!$P:$P,CONCATENATE("O001",$A159,4,$F$8),'TOTAL RECURSOS 2024'!$N:$N)</f>
        <v>0</v>
      </c>
      <c r="I159" s="22">
        <f>+SUMIF('TOTAL RECURSOS 2024'!$P:$P,CONCATENATE("M001",$A159,4,$F$8),'TOTAL RECURSOS 2024'!$N:$N)</f>
        <v>0</v>
      </c>
      <c r="J159" s="22">
        <f>+SUMIF('TOTAL RECURSOS 2024'!$P:$P,CONCATENATE("E006",$A159,4,$F$8),'TOTAL RECURSOS 2024'!$N:$N)</f>
        <v>0</v>
      </c>
    </row>
    <row r="160" spans="1:10" ht="17.100000000000001" customHeight="1" x14ac:dyDescent="0.25">
      <c r="A160" s="27" t="s">
        <v>166</v>
      </c>
      <c r="B160" s="21" t="s">
        <v>302</v>
      </c>
      <c r="C160" s="22">
        <f t="shared" ref="C160:J160" si="67">+C161</f>
        <v>170000</v>
      </c>
      <c r="D160" s="22">
        <f t="shared" si="67"/>
        <v>0</v>
      </c>
      <c r="E160" s="22">
        <f t="shared" si="67"/>
        <v>0</v>
      </c>
      <c r="F160" s="22">
        <f t="shared" si="67"/>
        <v>0</v>
      </c>
      <c r="G160" s="22">
        <f t="shared" si="67"/>
        <v>0</v>
      </c>
      <c r="H160" s="22">
        <f t="shared" si="67"/>
        <v>0</v>
      </c>
      <c r="I160" s="22">
        <f t="shared" si="67"/>
        <v>0</v>
      </c>
      <c r="J160" s="22">
        <f t="shared" si="67"/>
        <v>170000</v>
      </c>
    </row>
    <row r="161" spans="1:10" ht="17.100000000000001" customHeight="1" x14ac:dyDescent="0.25">
      <c r="A161" s="28" t="s">
        <v>52</v>
      </c>
      <c r="B161" s="21" t="s">
        <v>303</v>
      </c>
      <c r="C161" s="22">
        <f>+SUM(D161:J161)</f>
        <v>170000</v>
      </c>
      <c r="D161" s="22">
        <f>+SUMIF('TOTAL RECURSOS 2024'!$P:$P,CONCATENATE("O001",$A161,1,$F$8),'TOTAL RECURSOS 2024'!$N:$N)</f>
        <v>0</v>
      </c>
      <c r="E161" s="22">
        <f>+SUMIF('TOTAL RECURSOS 2024'!$P:$P,CONCATENATE("M001",$A161,1,$F$8),'TOTAL RECURSOS 2024'!$N:$N)</f>
        <v>0</v>
      </c>
      <c r="F161" s="22">
        <f>+SUMIF('TOTAL RECURSOS 2024'!$P:$P,CONCATENATE("E006",$A161,1,$F$8),'TOTAL RECURSOS 2024'!$N:$N)</f>
        <v>0</v>
      </c>
      <c r="G161" s="22">
        <f>+SUMIF('TOTAL RECURSOS 2024'!$P:$P,CONCATENATE("K024",$A161,1,$G$8),'TOTAL RECURSOS 2024'!$N:$N)</f>
        <v>0</v>
      </c>
      <c r="H161" s="22">
        <f>+SUMIF('TOTAL RECURSOS 2024'!$P:$P,CONCATENATE("O001",$A161,4,$F$8),'TOTAL RECURSOS 2024'!$N:$N)</f>
        <v>0</v>
      </c>
      <c r="I161" s="22">
        <f>+SUMIF('TOTAL RECURSOS 2024'!$P:$P,CONCATENATE("M001",$A161,4,$F$8),'TOTAL RECURSOS 2024'!$N:$N)</f>
        <v>0</v>
      </c>
      <c r="J161" s="22">
        <f>+SUMIF('TOTAL RECURSOS 2024'!$P:$P,CONCATENATE("E006",$A161,4,$F$8),'TOTAL RECURSOS 2024'!$N:$N)</f>
        <v>170000</v>
      </c>
    </row>
    <row r="162" spans="1:10" ht="17.100000000000001" customHeight="1" x14ac:dyDescent="0.25">
      <c r="A162" s="27" t="s">
        <v>167</v>
      </c>
      <c r="B162" s="21" t="s">
        <v>304</v>
      </c>
      <c r="C162" s="22">
        <f>+C163+C164</f>
        <v>270400</v>
      </c>
      <c r="D162" s="22">
        <f>+D163+D164</f>
        <v>0</v>
      </c>
      <c r="E162" s="22">
        <f>+E163+E164</f>
        <v>0</v>
      </c>
      <c r="F162" s="22">
        <f>+F163+F164</f>
        <v>0</v>
      </c>
      <c r="G162" s="22">
        <f t="shared" ref="G162:N162" si="68">+G164</f>
        <v>0</v>
      </c>
      <c r="H162" s="22">
        <f>+H163+H164</f>
        <v>0</v>
      </c>
      <c r="I162" s="22">
        <f>+I163+I164</f>
        <v>0</v>
      </c>
      <c r="J162" s="22">
        <f>+J163+J164</f>
        <v>270400</v>
      </c>
    </row>
    <row r="163" spans="1:10" ht="17.100000000000001" customHeight="1" x14ac:dyDescent="0.25">
      <c r="A163" s="28" t="s">
        <v>92</v>
      </c>
      <c r="B163" s="21" t="s">
        <v>305</v>
      </c>
      <c r="C163" s="22">
        <f>+SUM(D163:J163)</f>
        <v>0</v>
      </c>
      <c r="D163" s="22">
        <f>+SUMIF('TOTAL RECURSOS 2024'!$P:$P,CONCATENATE("O001",$A163,1,$F$8),'TOTAL RECURSOS 2024'!$N:$N)</f>
        <v>0</v>
      </c>
      <c r="E163" s="22">
        <f>+SUMIF('TOTAL RECURSOS 2024'!$P:$P,CONCATENATE("M001",$A163,1,$F$8),'TOTAL RECURSOS 2024'!$N:$N)</f>
        <v>0</v>
      </c>
      <c r="F163" s="22">
        <f>+SUMIF('TOTAL RECURSOS 2024'!$P:$P,CONCATENATE("E006",$A163,1,$F$8),'TOTAL RECURSOS 2024'!$N:$N)</f>
        <v>0</v>
      </c>
      <c r="G163" s="22">
        <f>+SUMIF('TOTAL RECURSOS 2024'!$P:$P,CONCATENATE("K024",$A163,1,$G$8),'TOTAL RECURSOS 2024'!$N:$N)</f>
        <v>0</v>
      </c>
      <c r="H163" s="22">
        <f>+SUMIF('TOTAL RECURSOS 2024'!$P:$P,CONCATENATE("O001",$A163,4,$F$8),'TOTAL RECURSOS 2024'!$N:$N)</f>
        <v>0</v>
      </c>
      <c r="I163" s="22">
        <f>+SUMIF('TOTAL RECURSOS 2024'!$P:$P,CONCATENATE("M001",$A163,4,$F$8),'TOTAL RECURSOS 2024'!$N:$N)</f>
        <v>0</v>
      </c>
      <c r="J163" s="22">
        <f>+SUMIF('TOTAL RECURSOS 2024'!$P:$P,CONCATENATE("E006",$A163,4,$F$8),'TOTAL RECURSOS 2024'!$N:$N)</f>
        <v>0</v>
      </c>
    </row>
    <row r="164" spans="1:10" ht="17.100000000000001" customHeight="1" x14ac:dyDescent="0.25">
      <c r="A164" s="28">
        <v>31904</v>
      </c>
      <c r="B164" s="21" t="s">
        <v>512</v>
      </c>
      <c r="C164" s="22">
        <f>+SUM(D164:J164)</f>
        <v>270400</v>
      </c>
      <c r="D164" s="22">
        <f>+SUMIF('TOTAL RECURSOS 2024'!$P:$P,CONCATENATE("O001",$A164,1,$F$8),'TOTAL RECURSOS 2024'!$N:$N)</f>
        <v>0</v>
      </c>
      <c r="E164" s="22">
        <f>+SUMIF('TOTAL RECURSOS 2024'!$P:$P,CONCATENATE("M001",$A164,1,$F$8),'TOTAL RECURSOS 2024'!$N:$N)</f>
        <v>0</v>
      </c>
      <c r="F164" s="22">
        <f>+SUMIF('TOTAL RECURSOS 2024'!$P:$P,CONCATENATE("E006",$A164,1,$F$8),'TOTAL RECURSOS 2024'!$N:$N)</f>
        <v>0</v>
      </c>
      <c r="G164" s="22">
        <f>+SUMIF('TOTAL RECURSOS 2024'!$P:$P,CONCATENATE("K024",$A164,1,$G$8),'TOTAL RECURSOS 2024'!$N:$N)</f>
        <v>0</v>
      </c>
      <c r="H164" s="22">
        <f>+SUMIF('TOTAL RECURSOS 2024'!$P:$P,CONCATENATE("O001",$A164,4,$F$8),'TOTAL RECURSOS 2024'!$N:$N)</f>
        <v>0</v>
      </c>
      <c r="I164" s="22">
        <f>+SUMIF('TOTAL RECURSOS 2024'!$P:$P,CONCATENATE("M001",$A164,4,$F$8),'TOTAL RECURSOS 2024'!$N:$N)</f>
        <v>0</v>
      </c>
      <c r="J164" s="22">
        <f>+SUMIF('TOTAL RECURSOS 2024'!$P:$P,CONCATENATE("E006",$A164,4,$F$8),'TOTAL RECURSOS 2024'!$N:$N)</f>
        <v>270400</v>
      </c>
    </row>
    <row r="165" spans="1:10" s="9" customFormat="1" ht="17.100000000000001" customHeight="1" x14ac:dyDescent="0.2">
      <c r="A165" s="26">
        <v>3200</v>
      </c>
      <c r="B165" s="19" t="s">
        <v>306</v>
      </c>
      <c r="C165" s="20">
        <f>+C166+C169+C173+C175+C177</f>
        <v>10382921</v>
      </c>
      <c r="D165" s="20">
        <f t="shared" ref="D165:J165" si="69">+D166+D169+D173+D175+D177</f>
        <v>0</v>
      </c>
      <c r="E165" s="20">
        <f t="shared" si="69"/>
        <v>0</v>
      </c>
      <c r="F165" s="20">
        <f t="shared" si="69"/>
        <v>5054804</v>
      </c>
      <c r="G165" s="20">
        <f t="shared" si="69"/>
        <v>0</v>
      </c>
      <c r="H165" s="20">
        <f t="shared" si="69"/>
        <v>0</v>
      </c>
      <c r="I165" s="20">
        <f t="shared" si="69"/>
        <v>62923</v>
      </c>
      <c r="J165" s="20">
        <f t="shared" si="69"/>
        <v>5265194</v>
      </c>
    </row>
    <row r="166" spans="1:10" ht="17.100000000000001" customHeight="1" x14ac:dyDescent="0.25">
      <c r="A166" s="27" t="s">
        <v>168</v>
      </c>
      <c r="B166" s="21" t="s">
        <v>307</v>
      </c>
      <c r="C166" s="22">
        <f>+C167+C168</f>
        <v>4574416</v>
      </c>
      <c r="D166" s="22">
        <f t="shared" ref="D166:J166" si="70">+D167+D168</f>
        <v>0</v>
      </c>
      <c r="E166" s="22">
        <f t="shared" si="70"/>
        <v>0</v>
      </c>
      <c r="F166" s="22">
        <f t="shared" si="70"/>
        <v>4143229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431187</v>
      </c>
    </row>
    <row r="167" spans="1:10" ht="17.100000000000001" customHeight="1" x14ac:dyDescent="0.25">
      <c r="A167" s="28" t="s">
        <v>93</v>
      </c>
      <c r="B167" s="21" t="s">
        <v>308</v>
      </c>
      <c r="C167" s="22">
        <f>+SUM(D167:J167)</f>
        <v>4519886</v>
      </c>
      <c r="D167" s="22">
        <f>+SUMIF('TOTAL RECURSOS 2024'!$P:$P,CONCATENATE("O001",$A167,1,$F$8),'TOTAL RECURSOS 2024'!$N:$N)</f>
        <v>0</v>
      </c>
      <c r="E167" s="22">
        <f>+SUMIF('TOTAL RECURSOS 2024'!$P:$P,CONCATENATE("M001",$A167,1,$F$8),'TOTAL RECURSOS 2024'!$N:$N)</f>
        <v>0</v>
      </c>
      <c r="F167" s="22">
        <f>+SUMIF('TOTAL RECURSOS 2024'!$P:$P,CONCATENATE("E006",$A167,1,$F$8),'TOTAL RECURSOS 2024'!$N:$N)</f>
        <v>4143229</v>
      </c>
      <c r="G167" s="22">
        <f>+SUMIF('TOTAL RECURSOS 2024'!$P:$P,CONCATENATE("K024",$A167,1,$G$8),'TOTAL RECURSOS 2024'!$N:$N)</f>
        <v>0</v>
      </c>
      <c r="H167" s="22">
        <f>+SUMIF('TOTAL RECURSOS 2024'!$P:$P,CONCATENATE("O001",$A167,4,$F$8),'TOTAL RECURSOS 2024'!$N:$N)</f>
        <v>0</v>
      </c>
      <c r="I167" s="22">
        <f>+SUMIF('TOTAL RECURSOS 2024'!$P:$P,CONCATENATE("M001",$A167,4,$F$8),'TOTAL RECURSOS 2024'!$N:$N)</f>
        <v>0</v>
      </c>
      <c r="J167" s="22">
        <f>+SUMIF('TOTAL RECURSOS 2024'!$P:$P,CONCATENATE("E006",$A167,4,$F$8),'TOTAL RECURSOS 2024'!$N:$N)</f>
        <v>376657</v>
      </c>
    </row>
    <row r="168" spans="1:10" ht="17.100000000000001" customHeight="1" x14ac:dyDescent="0.25">
      <c r="A168" s="28">
        <v>32302</v>
      </c>
      <c r="B168" s="21" t="s">
        <v>473</v>
      </c>
      <c r="C168" s="22">
        <f>+SUM(D168:J168)</f>
        <v>54530</v>
      </c>
      <c r="D168" s="22">
        <f>+SUMIF('TOTAL RECURSOS 2024'!$P:$P,CONCATENATE("O001",$A168,1,$F$8),'TOTAL RECURSOS 2024'!$N:$N)</f>
        <v>0</v>
      </c>
      <c r="E168" s="22">
        <f>+SUMIF('TOTAL RECURSOS 2024'!$P:$P,CONCATENATE("M001",$A168,1,$F$8),'TOTAL RECURSOS 2024'!$N:$N)</f>
        <v>0</v>
      </c>
      <c r="F168" s="22">
        <f>+SUMIF('TOTAL RECURSOS 2024'!$P:$P,CONCATENATE("E006",$A168,1,$F$8),'TOTAL RECURSOS 2024'!$N:$N)</f>
        <v>0</v>
      </c>
      <c r="G168" s="22">
        <f>+SUMIF('TOTAL RECURSOS 2024'!$P:$P,CONCATENATE("K024",$A168,1,$G$8),'TOTAL RECURSOS 2024'!$N:$N)</f>
        <v>0</v>
      </c>
      <c r="H168" s="22">
        <f>+SUMIF('TOTAL RECURSOS 2024'!$P:$P,CONCATENATE("O001",$A168,4,$F$8),'TOTAL RECURSOS 2024'!$N:$N)</f>
        <v>0</v>
      </c>
      <c r="I168" s="22">
        <f>+SUMIF('TOTAL RECURSOS 2024'!$P:$P,CONCATENATE("M001",$A168,4,$F$8),'TOTAL RECURSOS 2024'!$N:$N)</f>
        <v>0</v>
      </c>
      <c r="J168" s="22">
        <f>+SUMIF('TOTAL RECURSOS 2024'!$P:$P,CONCATENATE("E006",$A168,4,$F$8),'TOTAL RECURSOS 2024'!$N:$N)</f>
        <v>54530</v>
      </c>
    </row>
    <row r="169" spans="1:10" ht="17.100000000000001" customHeight="1" x14ac:dyDescent="0.25">
      <c r="A169" s="27" t="s">
        <v>169</v>
      </c>
      <c r="B169" s="21" t="s">
        <v>309</v>
      </c>
      <c r="C169" s="22">
        <f t="shared" ref="C169:J169" si="71">+SUM(C170:C172)</f>
        <v>3644445</v>
      </c>
      <c r="D169" s="22">
        <f t="shared" si="71"/>
        <v>0</v>
      </c>
      <c r="E169" s="22">
        <f t="shared" si="71"/>
        <v>0</v>
      </c>
      <c r="F169" s="22">
        <f t="shared" si="71"/>
        <v>911575</v>
      </c>
      <c r="G169" s="22">
        <f t="shared" si="71"/>
        <v>0</v>
      </c>
      <c r="H169" s="22">
        <f t="shared" si="71"/>
        <v>0</v>
      </c>
      <c r="I169" s="22">
        <f t="shared" si="71"/>
        <v>0</v>
      </c>
      <c r="J169" s="22">
        <f t="shared" si="71"/>
        <v>2732870</v>
      </c>
    </row>
    <row r="170" spans="1:10" ht="17.100000000000001" customHeight="1" x14ac:dyDescent="0.25">
      <c r="A170" s="28" t="s">
        <v>94</v>
      </c>
      <c r="B170" s="29" t="s">
        <v>310</v>
      </c>
      <c r="C170" s="22">
        <f>+SUM(D170:J170)</f>
        <v>994445</v>
      </c>
      <c r="D170" s="22">
        <f>+SUMIF('TOTAL RECURSOS 2024'!$P:$P,CONCATENATE("O001",$A170,1,$F$8),'TOTAL RECURSOS 2024'!$N:$N)</f>
        <v>0</v>
      </c>
      <c r="E170" s="22">
        <f>+SUMIF('TOTAL RECURSOS 2024'!$P:$P,CONCATENATE("M001",$A170,1,$F$8),'TOTAL RECURSOS 2024'!$N:$N)</f>
        <v>0</v>
      </c>
      <c r="F170" s="22">
        <f>+SUMIF('TOTAL RECURSOS 2024'!$P:$P,CONCATENATE("E006",$A170,1,$F$8),'TOTAL RECURSOS 2024'!$N:$N)</f>
        <v>911575</v>
      </c>
      <c r="G170" s="22">
        <f>+SUMIF('TOTAL RECURSOS 2024'!$P:$P,CONCATENATE("K024",$A170,1,$G$8),'TOTAL RECURSOS 2024'!$N:$N)</f>
        <v>0</v>
      </c>
      <c r="H170" s="22">
        <f>+SUMIF('TOTAL RECURSOS 2024'!$P:$P,CONCATENATE("O001",$A170,4,$F$8),'TOTAL RECURSOS 2024'!$N:$N)</f>
        <v>0</v>
      </c>
      <c r="I170" s="22">
        <f>+SUMIF('TOTAL RECURSOS 2024'!$P:$P,CONCATENATE("M001",$A170,4,$F$8),'TOTAL RECURSOS 2024'!$N:$N)</f>
        <v>0</v>
      </c>
      <c r="J170" s="22">
        <f>+SUMIF('TOTAL RECURSOS 2024'!$P:$P,CONCATENATE("E006",$A170,4,$F$8),'TOTAL RECURSOS 2024'!$N:$N)</f>
        <v>82870</v>
      </c>
    </row>
    <row r="171" spans="1:10" ht="17.100000000000001" customHeight="1" x14ac:dyDescent="0.25">
      <c r="A171" s="28" t="s">
        <v>53</v>
      </c>
      <c r="B171" s="29" t="s">
        <v>311</v>
      </c>
      <c r="C171" s="22">
        <f>+SUM(D171:J171)</f>
        <v>2650000</v>
      </c>
      <c r="D171" s="22">
        <f>+SUMIF('TOTAL RECURSOS 2024'!$P:$P,CONCATENATE("O001",$A171,1,$F$8),'TOTAL RECURSOS 2024'!$N:$N)</f>
        <v>0</v>
      </c>
      <c r="E171" s="22">
        <f>+SUMIF('TOTAL RECURSOS 2024'!$P:$P,CONCATENATE("M001",$A171,1,$F$8),'TOTAL RECURSOS 2024'!$N:$N)</f>
        <v>0</v>
      </c>
      <c r="F171" s="22">
        <f>+SUMIF('TOTAL RECURSOS 2024'!$P:$P,CONCATENATE("E006",$A171,1,$F$8),'TOTAL RECURSOS 2024'!$N:$N)</f>
        <v>0</v>
      </c>
      <c r="G171" s="22">
        <f>+SUMIF('TOTAL RECURSOS 2024'!$P:$P,CONCATENATE("K024",$A171,1,$G$8),'TOTAL RECURSOS 2024'!$N:$N)</f>
        <v>0</v>
      </c>
      <c r="H171" s="22">
        <f>+SUMIF('TOTAL RECURSOS 2024'!$P:$P,CONCATENATE("O001",$A171,4,$F$8),'TOTAL RECURSOS 2024'!$N:$N)</f>
        <v>0</v>
      </c>
      <c r="I171" s="22">
        <f>+SUMIF('TOTAL RECURSOS 2024'!$P:$P,CONCATENATE("M001",$A171,4,$F$8),'TOTAL RECURSOS 2024'!$N:$N)</f>
        <v>0</v>
      </c>
      <c r="J171" s="22">
        <f>+SUMIF('TOTAL RECURSOS 2024'!$P:$P,CONCATENATE("E006",$A171,4,$F$8),'TOTAL RECURSOS 2024'!$N:$N)</f>
        <v>2650000</v>
      </c>
    </row>
    <row r="172" spans="1:10" ht="17.100000000000001" customHeight="1" x14ac:dyDescent="0.25">
      <c r="A172" s="28" t="s">
        <v>95</v>
      </c>
      <c r="B172" s="29" t="s">
        <v>312</v>
      </c>
      <c r="C172" s="22">
        <f>+SUM(D172:J172)</f>
        <v>0</v>
      </c>
      <c r="D172" s="22">
        <f>+SUMIF('TOTAL RECURSOS 2024'!$P:$P,CONCATENATE("O001",$A172,1,$F$8),'TOTAL RECURSOS 2024'!$N:$N)</f>
        <v>0</v>
      </c>
      <c r="E172" s="22">
        <f>+SUMIF('TOTAL RECURSOS 2024'!$P:$P,CONCATENATE("M001",$A172,1,$F$8),'TOTAL RECURSOS 2024'!$N:$N)</f>
        <v>0</v>
      </c>
      <c r="F172" s="22">
        <f>+SUMIF('TOTAL RECURSOS 2024'!$P:$P,CONCATENATE("E006",$A172,1,$F$8),'TOTAL RECURSOS 2024'!$N:$N)</f>
        <v>0</v>
      </c>
      <c r="G172" s="22">
        <f>+SUMIF('TOTAL RECURSOS 2024'!$P:$P,CONCATENATE("K024",$A172,1,$G$8),'TOTAL RECURSOS 2024'!$N:$N)</f>
        <v>0</v>
      </c>
      <c r="H172" s="22">
        <f>+SUMIF('TOTAL RECURSOS 2024'!$P:$P,CONCATENATE("O001",$A172,4,$F$8),'TOTAL RECURSOS 2024'!$N:$N)</f>
        <v>0</v>
      </c>
      <c r="I172" s="22">
        <f>+SUMIF('TOTAL RECURSOS 2024'!$P:$P,CONCATENATE("M001",$A172,4,$F$8),'TOTAL RECURSOS 2024'!$N:$N)</f>
        <v>0</v>
      </c>
      <c r="J172" s="22">
        <f>+SUMIF('TOTAL RECURSOS 2024'!$P:$P,CONCATENATE("E006",$A172,4,$F$8),'TOTAL RECURSOS 2024'!$N:$N)</f>
        <v>0</v>
      </c>
    </row>
    <row r="173" spans="1:10" ht="17.100000000000001" customHeight="1" x14ac:dyDescent="0.25">
      <c r="A173" s="27" t="s">
        <v>170</v>
      </c>
      <c r="B173" s="21" t="s">
        <v>313</v>
      </c>
      <c r="C173" s="22">
        <f t="shared" ref="C173:J173" si="72">+C174</f>
        <v>0</v>
      </c>
      <c r="D173" s="22">
        <f t="shared" si="72"/>
        <v>0</v>
      </c>
      <c r="E173" s="22">
        <f t="shared" si="72"/>
        <v>0</v>
      </c>
      <c r="F173" s="22">
        <f t="shared" si="72"/>
        <v>0</v>
      </c>
      <c r="G173" s="22">
        <f t="shared" si="72"/>
        <v>0</v>
      </c>
      <c r="H173" s="22">
        <f t="shared" si="72"/>
        <v>0</v>
      </c>
      <c r="I173" s="22">
        <f t="shared" si="72"/>
        <v>0</v>
      </c>
      <c r="J173" s="22">
        <f t="shared" si="72"/>
        <v>0</v>
      </c>
    </row>
    <row r="174" spans="1:10" ht="17.100000000000001" customHeight="1" x14ac:dyDescent="0.25">
      <c r="A174" s="28" t="s">
        <v>96</v>
      </c>
      <c r="B174" s="21" t="s">
        <v>314</v>
      </c>
      <c r="C174" s="22">
        <f>+SUM(D174:J174)</f>
        <v>0</v>
      </c>
      <c r="D174" s="22">
        <f>+SUMIF('TOTAL RECURSOS 2024'!$P:$P,CONCATENATE("O001",$A174,1,$F$8),'TOTAL RECURSOS 2024'!$N:$N)</f>
        <v>0</v>
      </c>
      <c r="E174" s="22">
        <f>+SUMIF('TOTAL RECURSOS 2024'!$P:$P,CONCATENATE("M001",$A174,1,$F$8),'TOTAL RECURSOS 2024'!$N:$N)</f>
        <v>0</v>
      </c>
      <c r="F174" s="22">
        <f>+SUMIF('TOTAL RECURSOS 2024'!$P:$P,CONCATENATE("E006",$A174,1,$F$8),'TOTAL RECURSOS 2024'!$N:$N)</f>
        <v>0</v>
      </c>
      <c r="G174" s="22">
        <f>+SUMIF('TOTAL RECURSOS 2024'!$P:$P,CONCATENATE("K024",$A174,1,$G$8),'TOTAL RECURSOS 2024'!$N:$N)</f>
        <v>0</v>
      </c>
      <c r="H174" s="22">
        <f>+SUMIF('TOTAL RECURSOS 2024'!$P:$P,CONCATENATE("O001",$A174,4,$F$8),'TOTAL RECURSOS 2024'!$N:$N)</f>
        <v>0</v>
      </c>
      <c r="I174" s="22">
        <f>+SUMIF('TOTAL RECURSOS 2024'!$P:$P,CONCATENATE("M001",$A174,4,$F$8),'TOTAL RECURSOS 2024'!$N:$N)</f>
        <v>0</v>
      </c>
      <c r="J174" s="22">
        <f>+SUMIF('TOTAL RECURSOS 2024'!$P:$P,CONCATENATE("E006",$A174,4,$F$8),'TOTAL RECURSOS 2024'!$N:$N)</f>
        <v>0</v>
      </c>
    </row>
    <row r="175" spans="1:10" ht="17.100000000000001" customHeight="1" x14ac:dyDescent="0.25">
      <c r="A175" s="27" t="s">
        <v>171</v>
      </c>
      <c r="B175" s="21" t="s">
        <v>315</v>
      </c>
      <c r="C175" s="22">
        <f t="shared" ref="C175:J177" si="73">+C176</f>
        <v>2164060</v>
      </c>
      <c r="D175" s="22">
        <f t="shared" si="73"/>
        <v>0</v>
      </c>
      <c r="E175" s="22">
        <f t="shared" si="73"/>
        <v>0</v>
      </c>
      <c r="F175" s="22">
        <f t="shared" si="73"/>
        <v>0</v>
      </c>
      <c r="G175" s="22">
        <f t="shared" si="73"/>
        <v>0</v>
      </c>
      <c r="H175" s="22">
        <f t="shared" si="73"/>
        <v>0</v>
      </c>
      <c r="I175" s="22">
        <f t="shared" si="73"/>
        <v>62923</v>
      </c>
      <c r="J175" s="22">
        <f t="shared" si="73"/>
        <v>2101137</v>
      </c>
    </row>
    <row r="176" spans="1:10" ht="17.100000000000001" customHeight="1" x14ac:dyDescent="0.25">
      <c r="A176" s="28" t="s">
        <v>54</v>
      </c>
      <c r="B176" s="21" t="s">
        <v>316</v>
      </c>
      <c r="C176" s="22">
        <f>+SUM(D176:J176)</f>
        <v>2164060</v>
      </c>
      <c r="D176" s="22">
        <f>+SUMIF('TOTAL RECURSOS 2024'!$P:$P,CONCATENATE("O001",$A176,1,$F$8),'TOTAL RECURSOS 2024'!$N:$N)</f>
        <v>0</v>
      </c>
      <c r="E176" s="22">
        <f>+SUMIF('TOTAL RECURSOS 2024'!$P:$P,CONCATENATE("M001",$A176,1,$F$8),'TOTAL RECURSOS 2024'!$N:$N)</f>
        <v>0</v>
      </c>
      <c r="F176" s="22">
        <f>+SUMIF('TOTAL RECURSOS 2024'!$P:$P,CONCATENATE("E006",$A176,1,$F$8),'TOTAL RECURSOS 2024'!$N:$N)</f>
        <v>0</v>
      </c>
      <c r="G176" s="22">
        <f>+SUMIF('TOTAL RECURSOS 2024'!$P:$P,CONCATENATE("K024",$A176,1,$G$8),'TOTAL RECURSOS 2024'!$N:$N)</f>
        <v>0</v>
      </c>
      <c r="H176" s="22">
        <f>+SUMIF('TOTAL RECURSOS 2024'!$P:$P,CONCATENATE("O001",$A176,4,$F$8),'TOTAL RECURSOS 2024'!$N:$N)</f>
        <v>0</v>
      </c>
      <c r="I176" s="22">
        <f>+SUMIF('TOTAL RECURSOS 2024'!$P:$P,CONCATENATE("M001",$A176,4,$F$8),'TOTAL RECURSOS 2024'!$N:$N)</f>
        <v>62923</v>
      </c>
      <c r="J176" s="22">
        <f>+SUMIF('TOTAL RECURSOS 2024'!$P:$P,CONCATENATE("E006",$A176,4,$F$8),'TOTAL RECURSOS 2024'!$N:$N)</f>
        <v>2101137</v>
      </c>
    </row>
    <row r="177" spans="1:10" ht="17.100000000000001" customHeight="1" x14ac:dyDescent="0.25">
      <c r="A177" s="27">
        <v>329</v>
      </c>
      <c r="B177" s="21" t="s">
        <v>484</v>
      </c>
      <c r="C177" s="22">
        <f t="shared" si="73"/>
        <v>0</v>
      </c>
      <c r="D177" s="22">
        <f t="shared" si="73"/>
        <v>0</v>
      </c>
      <c r="E177" s="22">
        <f t="shared" si="73"/>
        <v>0</v>
      </c>
      <c r="F177" s="22">
        <f t="shared" si="73"/>
        <v>0</v>
      </c>
      <c r="G177" s="22">
        <f t="shared" si="73"/>
        <v>0</v>
      </c>
      <c r="H177" s="22">
        <f t="shared" si="73"/>
        <v>0</v>
      </c>
      <c r="I177" s="22">
        <f t="shared" si="73"/>
        <v>0</v>
      </c>
      <c r="J177" s="22">
        <f t="shared" si="73"/>
        <v>0</v>
      </c>
    </row>
    <row r="178" spans="1:10" ht="17.100000000000001" customHeight="1" x14ac:dyDescent="0.25">
      <c r="A178" s="28">
        <v>32903</v>
      </c>
      <c r="B178" s="21" t="s">
        <v>485</v>
      </c>
      <c r="C178" s="22">
        <f>+SUM(D178:J178)</f>
        <v>0</v>
      </c>
      <c r="D178" s="22">
        <f>+SUMIF('TOTAL RECURSOS 2024'!$P:$P,CONCATENATE("O001",$A178,1,$F$8),'TOTAL RECURSOS 2024'!$N:$N)</f>
        <v>0</v>
      </c>
      <c r="E178" s="22">
        <f>+SUMIF('TOTAL RECURSOS 2024'!$P:$P,CONCATENATE("M001",$A178,1,$F$8),'TOTAL RECURSOS 2024'!$N:$N)</f>
        <v>0</v>
      </c>
      <c r="F178" s="22">
        <f>+SUMIF('TOTAL RECURSOS 2024'!$P:$P,CONCATENATE("E006",$A178,1,$F$8),'TOTAL RECURSOS 2024'!$N:$N)</f>
        <v>0</v>
      </c>
      <c r="G178" s="22">
        <f>+SUMIF('TOTAL RECURSOS 2024'!$P:$P,CONCATENATE("K024",$A178,1,$G$8),'TOTAL RECURSOS 2024'!$N:$N)</f>
        <v>0</v>
      </c>
      <c r="H178" s="22">
        <f>+SUMIF('TOTAL RECURSOS 2024'!$P:$P,CONCATENATE("O001",$A178,4,$F$8),'TOTAL RECURSOS 2024'!$N:$N)</f>
        <v>0</v>
      </c>
      <c r="I178" s="22">
        <f>+SUMIF('TOTAL RECURSOS 2024'!$P:$P,CONCATENATE("M001",$A178,4,$F$8),'TOTAL RECURSOS 2024'!$N:$N)</f>
        <v>0</v>
      </c>
      <c r="J178" s="22">
        <f>+SUMIF('TOTAL RECURSOS 2024'!$P:$P,CONCATENATE("E006",$A178,4,$F$8),'TOTAL RECURSOS 2024'!$N:$N)</f>
        <v>0</v>
      </c>
    </row>
    <row r="179" spans="1:10" s="9" customFormat="1" ht="17.100000000000001" customHeight="1" x14ac:dyDescent="0.2">
      <c r="A179" s="26">
        <v>3300</v>
      </c>
      <c r="B179" s="19" t="s">
        <v>317</v>
      </c>
      <c r="C179" s="20">
        <f>+C180+C183+C185+C188+C190+C192+C198+C200</f>
        <v>95590378</v>
      </c>
      <c r="D179" s="20">
        <f>+D180+D183+D185+D188+D190+D192+D198+D200</f>
        <v>0</v>
      </c>
      <c r="E179" s="20">
        <f>+E180+E183+E185+E188+E190+E192+E198+E200</f>
        <v>0</v>
      </c>
      <c r="F179" s="20">
        <f>+F180+F183+F185+F188+F190+F192+F198+F200</f>
        <v>962500</v>
      </c>
      <c r="G179" s="20">
        <f t="shared" ref="G179" si="74">+G180+G185+G188+G190+G192+G198+G200</f>
        <v>0</v>
      </c>
      <c r="H179" s="20">
        <f>+H180+H183+H185+H188+H190+H192+H198+H200</f>
        <v>0</v>
      </c>
      <c r="I179" s="20">
        <f>+I180+I183+I185+I188+I190+I192+I198+I200</f>
        <v>914620</v>
      </c>
      <c r="J179" s="20">
        <f>+J180+J183+J185+J188+J190+J192+J198+J200</f>
        <v>93713258</v>
      </c>
    </row>
    <row r="180" spans="1:10" ht="17.100000000000001" customHeight="1" x14ac:dyDescent="0.25">
      <c r="A180" s="27" t="s">
        <v>172</v>
      </c>
      <c r="B180" s="21" t="s">
        <v>318</v>
      </c>
      <c r="C180" s="22">
        <f>+C181+C182</f>
        <v>4903747</v>
      </c>
      <c r="D180" s="22">
        <f t="shared" ref="D180:J180" si="75">+D181+D182</f>
        <v>0</v>
      </c>
      <c r="E180" s="22">
        <f t="shared" si="75"/>
        <v>0</v>
      </c>
      <c r="F180" s="22">
        <f t="shared" si="75"/>
        <v>0</v>
      </c>
      <c r="G180" s="22">
        <f t="shared" si="75"/>
        <v>0</v>
      </c>
      <c r="H180" s="22">
        <f t="shared" si="75"/>
        <v>0</v>
      </c>
      <c r="I180" s="22">
        <f t="shared" si="75"/>
        <v>914620</v>
      </c>
      <c r="J180" s="22">
        <f t="shared" si="75"/>
        <v>3989127</v>
      </c>
    </row>
    <row r="181" spans="1:10" ht="17.100000000000001" customHeight="1" x14ac:dyDescent="0.25">
      <c r="A181" s="28" t="s">
        <v>55</v>
      </c>
      <c r="B181" s="21" t="s">
        <v>319</v>
      </c>
      <c r="C181" s="22">
        <f>+SUM(D181:J181)</f>
        <v>4903747</v>
      </c>
      <c r="D181" s="22">
        <f>+SUMIF('TOTAL RECURSOS 2024'!$P:$P,CONCATENATE("O001",$A181,1,$F$8),'TOTAL RECURSOS 2024'!$N:$N)</f>
        <v>0</v>
      </c>
      <c r="E181" s="22">
        <f>+SUMIF('TOTAL RECURSOS 2024'!$P:$P,CONCATENATE("M001",$A181,1,$F$8),'TOTAL RECURSOS 2024'!$N:$N)</f>
        <v>0</v>
      </c>
      <c r="F181" s="22">
        <f>+SUMIF('TOTAL RECURSOS 2024'!$P:$P,CONCATENATE("E006",$A181,1,$F$8),'TOTAL RECURSOS 2024'!$N:$N)</f>
        <v>0</v>
      </c>
      <c r="G181" s="22">
        <f>+SUMIF('TOTAL RECURSOS 2024'!$P:$P,CONCATENATE("K024",$A181,1,$G$8),'TOTAL RECURSOS 2024'!$N:$N)</f>
        <v>0</v>
      </c>
      <c r="H181" s="22">
        <f>+SUMIF('TOTAL RECURSOS 2024'!$P:$P,CONCATENATE("O001",$A181,4,$F$8),'TOTAL RECURSOS 2024'!$N:$N)</f>
        <v>0</v>
      </c>
      <c r="I181" s="22">
        <f>+SUMIF('TOTAL RECURSOS 2024'!$P:$P,CONCATENATE("M001",$A181,4,$F$8),'TOTAL RECURSOS 2024'!$N:$N)</f>
        <v>914620</v>
      </c>
      <c r="J181" s="22">
        <f>+SUMIF('TOTAL RECURSOS 2024'!$P:$P,CONCATENATE("E006",$A181,4,$F$8),'TOTAL RECURSOS 2024'!$N:$N)</f>
        <v>3989127</v>
      </c>
    </row>
    <row r="182" spans="1:10" ht="17.100000000000001" customHeight="1" x14ac:dyDescent="0.25">
      <c r="A182" s="28">
        <v>33105</v>
      </c>
      <c r="B182" s="21" t="s">
        <v>474</v>
      </c>
      <c r="C182" s="22">
        <f>+SUM(D182:J182)</f>
        <v>0</v>
      </c>
      <c r="D182" s="22">
        <f>+SUMIF('TOTAL RECURSOS 2024'!$P:$P,CONCATENATE("O001",$A182,1,$F$8),'TOTAL RECURSOS 2024'!$N:$N)</f>
        <v>0</v>
      </c>
      <c r="E182" s="22">
        <f>+SUMIF('TOTAL RECURSOS 2024'!$P:$P,CONCATENATE("M001",$A182,1,$F$8),'TOTAL RECURSOS 2024'!$N:$N)</f>
        <v>0</v>
      </c>
      <c r="F182" s="22">
        <f>+SUMIF('TOTAL RECURSOS 2024'!$P:$P,CONCATENATE("E006",$A182,1,$F$8),'TOTAL RECURSOS 2024'!$N:$N)</f>
        <v>0</v>
      </c>
      <c r="G182" s="22">
        <f>+SUMIF('TOTAL RECURSOS 2024'!$P:$P,CONCATENATE("K024",$A182,1,$G$8),'TOTAL RECURSOS 2024'!$N:$N)</f>
        <v>0</v>
      </c>
      <c r="H182" s="22">
        <f>+SUMIF('TOTAL RECURSOS 2024'!$P:$P,CONCATENATE("O001",$A182,4,$F$8),'TOTAL RECURSOS 2024'!$N:$N)</f>
        <v>0</v>
      </c>
      <c r="I182" s="22">
        <f>+SUMIF('TOTAL RECURSOS 2024'!$P:$P,CONCATENATE("M001",$A182,4,$F$8),'TOTAL RECURSOS 2024'!$N:$N)</f>
        <v>0</v>
      </c>
      <c r="J182" s="22">
        <f>+SUMIF('TOTAL RECURSOS 2024'!$P:$P,CONCATENATE("E006",$A182,4,$F$8),'TOTAL RECURSOS 2024'!$N:$N)</f>
        <v>0</v>
      </c>
    </row>
    <row r="183" spans="1:10" ht="17.100000000000001" customHeight="1" x14ac:dyDescent="0.25">
      <c r="A183" s="27">
        <v>332</v>
      </c>
      <c r="B183" s="21" t="s">
        <v>529</v>
      </c>
      <c r="C183" s="22">
        <f t="shared" ref="C183:J183" si="76">+C184</f>
        <v>8794207</v>
      </c>
      <c r="D183" s="22">
        <f t="shared" si="76"/>
        <v>0</v>
      </c>
      <c r="E183" s="22">
        <f t="shared" si="76"/>
        <v>0</v>
      </c>
      <c r="F183" s="22">
        <f t="shared" si="76"/>
        <v>0</v>
      </c>
      <c r="G183" s="22">
        <f t="shared" si="76"/>
        <v>0</v>
      </c>
      <c r="H183" s="22">
        <f t="shared" si="76"/>
        <v>0</v>
      </c>
      <c r="I183" s="22">
        <f t="shared" si="76"/>
        <v>0</v>
      </c>
      <c r="J183" s="22">
        <f t="shared" si="76"/>
        <v>8794207</v>
      </c>
    </row>
    <row r="184" spans="1:10" ht="17.100000000000001" customHeight="1" x14ac:dyDescent="0.25">
      <c r="A184" s="28">
        <v>33201</v>
      </c>
      <c r="B184" s="146" t="s">
        <v>529</v>
      </c>
      <c r="C184" s="22">
        <f>+SUM(D184:J184)</f>
        <v>8794207</v>
      </c>
      <c r="D184" s="22">
        <f>+SUMIF('TOTAL RECURSOS 2024'!$P:$P,CONCATENATE("O001",$A184,1,$F$8),'TOTAL RECURSOS 2024'!$N:$N)</f>
        <v>0</v>
      </c>
      <c r="E184" s="22">
        <f>+SUMIF('TOTAL RECURSOS 2024'!$P:$P,CONCATENATE("M001",$A184,1,$F$8),'TOTAL RECURSOS 2024'!$N:$N)</f>
        <v>0</v>
      </c>
      <c r="F184" s="22">
        <f>+SUMIF('TOTAL RECURSOS 2024'!$P:$P,CONCATENATE("E006",$A184,1,$F$8),'TOTAL RECURSOS 2024'!$N:$N)</f>
        <v>0</v>
      </c>
      <c r="G184" s="22">
        <f>+SUMIF('TOTAL RECURSOS 2024'!$P:$P,CONCATENATE("K024",$A184,1,$G$8),'TOTAL RECURSOS 2024'!$N:$N)</f>
        <v>0</v>
      </c>
      <c r="H184" s="22">
        <f>+SUMIF('TOTAL RECURSOS 2024'!$P:$P,CONCATENATE("O001",$A184,4,$F$8),'TOTAL RECURSOS 2024'!$N:$N)</f>
        <v>0</v>
      </c>
      <c r="I184" s="22">
        <f>+SUMIF('TOTAL RECURSOS 2024'!$P:$P,CONCATENATE("M001",$A184,4,$F$8),'TOTAL RECURSOS 2024'!$N:$N)</f>
        <v>0</v>
      </c>
      <c r="J184" s="22">
        <f>+SUMIF('TOTAL RECURSOS 2024'!$P:$P,CONCATENATE("E006",$A184,4,$F$8),'TOTAL RECURSOS 2024'!$N:$N)</f>
        <v>8794207</v>
      </c>
    </row>
    <row r="185" spans="1:10" ht="17.100000000000001" customHeight="1" x14ac:dyDescent="0.25">
      <c r="A185" s="27" t="s">
        <v>173</v>
      </c>
      <c r="B185" s="29" t="s">
        <v>320</v>
      </c>
      <c r="C185" s="22">
        <f t="shared" ref="C185:J185" si="77">+C186+C187</f>
        <v>76782652</v>
      </c>
      <c r="D185" s="22">
        <f t="shared" si="77"/>
        <v>0</v>
      </c>
      <c r="E185" s="22">
        <f t="shared" si="77"/>
        <v>0</v>
      </c>
      <c r="F185" s="22">
        <f t="shared" si="77"/>
        <v>0</v>
      </c>
      <c r="G185" s="22">
        <f t="shared" si="77"/>
        <v>0</v>
      </c>
      <c r="H185" s="22">
        <f t="shared" si="77"/>
        <v>0</v>
      </c>
      <c r="I185" s="22">
        <f t="shared" si="77"/>
        <v>0</v>
      </c>
      <c r="J185" s="22">
        <f t="shared" si="77"/>
        <v>76782652</v>
      </c>
    </row>
    <row r="186" spans="1:10" ht="17.100000000000001" customHeight="1" x14ac:dyDescent="0.25">
      <c r="A186" s="28" t="s">
        <v>56</v>
      </c>
      <c r="B186" s="21" t="s">
        <v>321</v>
      </c>
      <c r="C186" s="22">
        <f>+SUM(D186:J186)</f>
        <v>76661655</v>
      </c>
      <c r="D186" s="22">
        <f>+SUMIF('TOTAL RECURSOS 2024'!$P:$P,CONCATENATE("O001",$A186,1,$F$8),'TOTAL RECURSOS 2024'!$N:$N)</f>
        <v>0</v>
      </c>
      <c r="E186" s="22">
        <f>+SUMIF('TOTAL RECURSOS 2024'!$P:$P,CONCATENATE("M001",$A186,1,$F$8),'TOTAL RECURSOS 2024'!$N:$N)</f>
        <v>0</v>
      </c>
      <c r="F186" s="22">
        <f>+SUMIF('TOTAL RECURSOS 2024'!$P:$P,CONCATENATE("E006",$A186,1,$F$8),'TOTAL RECURSOS 2024'!$N:$N)</f>
        <v>0</v>
      </c>
      <c r="G186" s="22">
        <f>+SUMIF('TOTAL RECURSOS 2024'!$P:$P,CONCATENATE("K024",$A186,1,$G$8),'TOTAL RECURSOS 2024'!$N:$N)</f>
        <v>0</v>
      </c>
      <c r="H186" s="22">
        <f>+SUMIF('TOTAL RECURSOS 2024'!$P:$P,CONCATENATE("O001",$A186,4,$F$8),'TOTAL RECURSOS 2024'!$N:$N)</f>
        <v>0</v>
      </c>
      <c r="I186" s="22">
        <f>+SUMIF('TOTAL RECURSOS 2024'!$P:$P,CONCATENATE("M001",$A186,4,$F$8),'TOTAL RECURSOS 2024'!$N:$N)</f>
        <v>0</v>
      </c>
      <c r="J186" s="22">
        <f>+SUMIF('TOTAL RECURSOS 2024'!$P:$P,CONCATENATE("E006",$A186,4,$F$8),'TOTAL RECURSOS 2024'!$N:$N)</f>
        <v>76661655</v>
      </c>
    </row>
    <row r="187" spans="1:10" ht="17.100000000000001" customHeight="1" x14ac:dyDescent="0.25">
      <c r="A187" s="28" t="s">
        <v>65</v>
      </c>
      <c r="B187" s="21" t="s">
        <v>322</v>
      </c>
      <c r="C187" s="22">
        <f>+SUM(D187:J187)</f>
        <v>120997</v>
      </c>
      <c r="D187" s="22">
        <f>+SUMIF('TOTAL RECURSOS 2024'!$P:$P,CONCATENATE("O001",$A187,1,$F$8),'TOTAL RECURSOS 2024'!$N:$N)</f>
        <v>0</v>
      </c>
      <c r="E187" s="22">
        <f>+SUMIF('TOTAL RECURSOS 2024'!$P:$P,CONCATENATE("M001",$A187,1,$F$8),'TOTAL RECURSOS 2024'!$N:$N)</f>
        <v>0</v>
      </c>
      <c r="F187" s="22">
        <f>+SUMIF('TOTAL RECURSOS 2024'!$P:$P,CONCATENATE("E006",$A187,1,$F$8),'TOTAL RECURSOS 2024'!$N:$N)</f>
        <v>0</v>
      </c>
      <c r="G187" s="22">
        <f>+SUMIF('TOTAL RECURSOS 2024'!$P:$P,CONCATENATE("K024",$A187,1,$G$8),'TOTAL RECURSOS 2024'!$N:$N)</f>
        <v>0</v>
      </c>
      <c r="H187" s="22">
        <f>+SUMIF('TOTAL RECURSOS 2024'!$P:$P,CONCATENATE("O001",$A187,4,$F$8),'TOTAL RECURSOS 2024'!$N:$N)</f>
        <v>0</v>
      </c>
      <c r="I187" s="22">
        <f>+SUMIF('TOTAL RECURSOS 2024'!$P:$P,CONCATENATE("M001",$A187,4,$F$8),'TOTAL RECURSOS 2024'!$N:$N)</f>
        <v>0</v>
      </c>
      <c r="J187" s="22">
        <f>+SUMIF('TOTAL RECURSOS 2024'!$P:$P,CONCATENATE("E006",$A187,4,$F$8),'TOTAL RECURSOS 2024'!$N:$N)</f>
        <v>120997</v>
      </c>
    </row>
    <row r="188" spans="1:10" ht="17.100000000000001" customHeight="1" x14ac:dyDescent="0.25">
      <c r="A188" s="27" t="s">
        <v>174</v>
      </c>
      <c r="B188" s="21" t="s">
        <v>323</v>
      </c>
      <c r="C188" s="22">
        <f t="shared" ref="C188:J188" si="78">+C189</f>
        <v>1000000</v>
      </c>
      <c r="D188" s="22">
        <f t="shared" si="78"/>
        <v>0</v>
      </c>
      <c r="E188" s="22">
        <f t="shared" si="78"/>
        <v>0</v>
      </c>
      <c r="F188" s="22">
        <f t="shared" si="78"/>
        <v>0</v>
      </c>
      <c r="G188" s="22">
        <f t="shared" si="78"/>
        <v>0</v>
      </c>
      <c r="H188" s="22">
        <f t="shared" si="78"/>
        <v>0</v>
      </c>
      <c r="I188" s="22">
        <f t="shared" si="78"/>
        <v>0</v>
      </c>
      <c r="J188" s="22">
        <f t="shared" si="78"/>
        <v>1000000</v>
      </c>
    </row>
    <row r="189" spans="1:10" ht="17.100000000000001" customHeight="1" x14ac:dyDescent="0.25">
      <c r="A189" s="28" t="s">
        <v>57</v>
      </c>
      <c r="B189" s="21" t="s">
        <v>324</v>
      </c>
      <c r="C189" s="22">
        <f>+SUM(D189:J189)</f>
        <v>1000000</v>
      </c>
      <c r="D189" s="22">
        <f>+SUMIF('TOTAL RECURSOS 2024'!$P:$P,CONCATENATE("O001",$A189,1,$F$8),'TOTAL RECURSOS 2024'!$N:$N)</f>
        <v>0</v>
      </c>
      <c r="E189" s="22">
        <f>+SUMIF('TOTAL RECURSOS 2024'!$P:$P,CONCATENATE("M001",$A189,1,$F$8),'TOTAL RECURSOS 2024'!$N:$N)</f>
        <v>0</v>
      </c>
      <c r="F189" s="22">
        <f>+SUMIF('TOTAL RECURSOS 2024'!$P:$P,CONCATENATE("E006",$A189,1,$F$8),'TOTAL RECURSOS 2024'!$N:$N)</f>
        <v>0</v>
      </c>
      <c r="G189" s="22">
        <f>+SUMIF('TOTAL RECURSOS 2024'!$P:$P,CONCATENATE("K024",$A189,1,$G$8),'TOTAL RECURSOS 2024'!$N:$N)</f>
        <v>0</v>
      </c>
      <c r="H189" s="22">
        <f>+SUMIF('TOTAL RECURSOS 2024'!$P:$P,CONCATENATE("O001",$A189,4,$F$8),'TOTAL RECURSOS 2024'!$N:$N)</f>
        <v>0</v>
      </c>
      <c r="I189" s="22">
        <f>+SUMIF('TOTAL RECURSOS 2024'!$P:$P,CONCATENATE("M001",$A189,4,$F$8),'TOTAL RECURSOS 2024'!$N:$N)</f>
        <v>0</v>
      </c>
      <c r="J189" s="22">
        <f>+SUMIF('TOTAL RECURSOS 2024'!$P:$P,CONCATENATE("E006",$A189,4,$F$8),'TOTAL RECURSOS 2024'!$N:$N)</f>
        <v>1000000</v>
      </c>
    </row>
    <row r="190" spans="1:10" ht="17.100000000000001" customHeight="1" x14ac:dyDescent="0.25">
      <c r="A190" s="27" t="s">
        <v>175</v>
      </c>
      <c r="B190" s="21" t="s">
        <v>325</v>
      </c>
      <c r="C190" s="22">
        <f t="shared" ref="C190:J190" si="79">+C191</f>
        <v>0</v>
      </c>
      <c r="D190" s="22">
        <f t="shared" si="79"/>
        <v>0</v>
      </c>
      <c r="E190" s="22">
        <f t="shared" si="79"/>
        <v>0</v>
      </c>
      <c r="F190" s="22">
        <f t="shared" si="79"/>
        <v>0</v>
      </c>
      <c r="G190" s="22">
        <f t="shared" si="79"/>
        <v>0</v>
      </c>
      <c r="H190" s="22">
        <f t="shared" si="79"/>
        <v>0</v>
      </c>
      <c r="I190" s="22">
        <f t="shared" si="79"/>
        <v>0</v>
      </c>
      <c r="J190" s="22">
        <f t="shared" si="79"/>
        <v>0</v>
      </c>
    </row>
    <row r="191" spans="1:10" ht="17.100000000000001" customHeight="1" x14ac:dyDescent="0.25">
      <c r="A191" s="28" t="s">
        <v>97</v>
      </c>
      <c r="B191" s="21" t="s">
        <v>326</v>
      </c>
      <c r="C191" s="22">
        <f>+SUM(D191:J191)</f>
        <v>0</v>
      </c>
      <c r="D191" s="22">
        <f>+SUMIF('TOTAL RECURSOS 2024'!$P:$P,CONCATENATE("O001",$A191,1,$F$8),'TOTAL RECURSOS 2024'!$N:$N)</f>
        <v>0</v>
      </c>
      <c r="E191" s="22">
        <f>+SUMIF('TOTAL RECURSOS 2024'!$P:$P,CONCATENATE("M001",$A191,1,$F$8),'TOTAL RECURSOS 2024'!$N:$N)</f>
        <v>0</v>
      </c>
      <c r="F191" s="22">
        <f>+SUMIF('TOTAL RECURSOS 2024'!$P:$P,CONCATENATE("E006",$A191,1,$F$8),'TOTAL RECURSOS 2024'!$N:$N)</f>
        <v>0</v>
      </c>
      <c r="G191" s="22">
        <f>+SUMIF('TOTAL RECURSOS 2024'!$P:$P,CONCATENATE("K024",$A191,1,$G$8),'TOTAL RECURSOS 2024'!$N:$N)</f>
        <v>0</v>
      </c>
      <c r="H191" s="22">
        <f>+SUMIF('TOTAL RECURSOS 2024'!$P:$P,CONCATENATE("O001",$A191,4,$F$8),'TOTAL RECURSOS 2024'!$N:$N)</f>
        <v>0</v>
      </c>
      <c r="I191" s="22">
        <f>+SUMIF('TOTAL RECURSOS 2024'!$P:$P,CONCATENATE("M001",$A191,4,$F$8),'TOTAL RECURSOS 2024'!$N:$N)</f>
        <v>0</v>
      </c>
      <c r="J191" s="22">
        <f>+SUMIF('TOTAL RECURSOS 2024'!$P:$P,CONCATENATE("E006",$A191,4,$F$8),'TOTAL RECURSOS 2024'!$N:$N)</f>
        <v>0</v>
      </c>
    </row>
    <row r="192" spans="1:10" ht="17.100000000000001" customHeight="1" x14ac:dyDescent="0.25">
      <c r="A192" s="27" t="s">
        <v>176</v>
      </c>
      <c r="B192" s="21" t="s">
        <v>327</v>
      </c>
      <c r="C192" s="22">
        <f t="shared" ref="C192:J192" si="80">+SUM(C193:C197)</f>
        <v>900272</v>
      </c>
      <c r="D192" s="22">
        <f t="shared" si="80"/>
        <v>0</v>
      </c>
      <c r="E192" s="22">
        <f t="shared" si="80"/>
        <v>0</v>
      </c>
      <c r="F192" s="22">
        <f t="shared" si="80"/>
        <v>0</v>
      </c>
      <c r="G192" s="22">
        <f t="shared" si="80"/>
        <v>0</v>
      </c>
      <c r="H192" s="22">
        <f t="shared" si="80"/>
        <v>0</v>
      </c>
      <c r="I192" s="22">
        <f t="shared" si="80"/>
        <v>0</v>
      </c>
      <c r="J192" s="22">
        <f t="shared" si="80"/>
        <v>900272</v>
      </c>
    </row>
    <row r="193" spans="1:10" ht="17.100000000000001" customHeight="1" x14ac:dyDescent="0.25">
      <c r="A193" s="28" t="s">
        <v>98</v>
      </c>
      <c r="B193" s="21" t="s">
        <v>328</v>
      </c>
      <c r="C193" s="22">
        <f>+SUM(D193:J193)</f>
        <v>0</v>
      </c>
      <c r="D193" s="22">
        <f>+SUMIF('TOTAL RECURSOS 2024'!$P:$P,CONCATENATE("O001",$A193,1,$F$8),'TOTAL RECURSOS 2024'!$N:$N)</f>
        <v>0</v>
      </c>
      <c r="E193" s="22">
        <f>+SUMIF('TOTAL RECURSOS 2024'!$P:$P,CONCATENATE("M001",$A193,1,$F$8),'TOTAL RECURSOS 2024'!$N:$N)</f>
        <v>0</v>
      </c>
      <c r="F193" s="22">
        <f>+SUMIF('TOTAL RECURSOS 2024'!$P:$P,CONCATENATE("E006",$A193,1,$F$8),'TOTAL RECURSOS 2024'!$N:$N)</f>
        <v>0</v>
      </c>
      <c r="G193" s="22">
        <f>+SUMIF('TOTAL RECURSOS 2024'!$P:$P,CONCATENATE("K024",$A193,1,$G$8),'TOTAL RECURSOS 2024'!$N:$N)</f>
        <v>0</v>
      </c>
      <c r="H193" s="22">
        <f>+SUMIF('TOTAL RECURSOS 2024'!$P:$P,CONCATENATE("O001",$A193,4,$F$8),'TOTAL RECURSOS 2024'!$N:$N)</f>
        <v>0</v>
      </c>
      <c r="I193" s="22">
        <f>+SUMIF('TOTAL RECURSOS 2024'!$P:$P,CONCATENATE("M001",$A193,4,$F$8),'TOTAL RECURSOS 2024'!$N:$N)</f>
        <v>0</v>
      </c>
      <c r="J193" s="22">
        <f>+SUMIF('TOTAL RECURSOS 2024'!$P:$P,CONCATENATE("E006",$A193,4,$F$8),'TOTAL RECURSOS 2024'!$N:$N)</f>
        <v>0</v>
      </c>
    </row>
    <row r="194" spans="1:10" ht="17.100000000000001" customHeight="1" x14ac:dyDescent="0.25">
      <c r="A194" s="28" t="s">
        <v>58</v>
      </c>
      <c r="B194" s="21" t="s">
        <v>329</v>
      </c>
      <c r="C194" s="22">
        <f>+SUM(D194:J194)</f>
        <v>763483</v>
      </c>
      <c r="D194" s="22">
        <f>+SUMIF('TOTAL RECURSOS 2024'!$P:$P,CONCATENATE("O001",$A194,1,$F$8),'TOTAL RECURSOS 2024'!$N:$N)</f>
        <v>0</v>
      </c>
      <c r="E194" s="22">
        <f>+SUMIF('TOTAL RECURSOS 2024'!$P:$P,CONCATENATE("M001",$A194,1,$F$8),'TOTAL RECURSOS 2024'!$N:$N)</f>
        <v>0</v>
      </c>
      <c r="F194" s="22">
        <f>+SUMIF('TOTAL RECURSOS 2024'!$P:$P,CONCATENATE("E006",$A194,1,$F$8),'TOTAL RECURSOS 2024'!$N:$N)</f>
        <v>0</v>
      </c>
      <c r="G194" s="22">
        <f>+SUMIF('TOTAL RECURSOS 2024'!$P:$P,CONCATENATE("K024",$A194,1,$G$8),'TOTAL RECURSOS 2024'!$N:$N)</f>
        <v>0</v>
      </c>
      <c r="H194" s="22">
        <f>+SUMIF('TOTAL RECURSOS 2024'!$P:$P,CONCATENATE("O001",$A194,4,$F$8),'TOTAL RECURSOS 2024'!$N:$N)</f>
        <v>0</v>
      </c>
      <c r="I194" s="22">
        <f>+SUMIF('TOTAL RECURSOS 2024'!$P:$P,CONCATENATE("M001",$A194,4,$F$8),'TOTAL RECURSOS 2024'!$N:$N)</f>
        <v>0</v>
      </c>
      <c r="J194" s="22">
        <f>+SUMIF('TOTAL RECURSOS 2024'!$P:$P,CONCATENATE("E006",$A194,4,$F$8),'TOTAL RECURSOS 2024'!$N:$N)</f>
        <v>763483</v>
      </c>
    </row>
    <row r="195" spans="1:10" ht="17.100000000000001" customHeight="1" x14ac:dyDescent="0.25">
      <c r="A195" s="28" t="s">
        <v>66</v>
      </c>
      <c r="B195" s="30" t="s">
        <v>330</v>
      </c>
      <c r="C195" s="22">
        <f>+SUM(D195:J195)</f>
        <v>0</v>
      </c>
      <c r="D195" s="22">
        <f>+SUMIF('TOTAL RECURSOS 2024'!$P:$P,CONCATENATE("O001",$A195,1,$F$8),'TOTAL RECURSOS 2024'!$N:$N)</f>
        <v>0</v>
      </c>
      <c r="E195" s="22">
        <f>+SUMIF('TOTAL RECURSOS 2024'!$P:$P,CONCATENATE("M001",$A195,1,$F$8),'TOTAL RECURSOS 2024'!$N:$N)</f>
        <v>0</v>
      </c>
      <c r="F195" s="22">
        <f>+SUMIF('TOTAL RECURSOS 2024'!$P:$P,CONCATENATE("E006",$A195,1,$F$8),'TOTAL RECURSOS 2024'!$N:$N)</f>
        <v>0</v>
      </c>
      <c r="G195" s="22">
        <f>+SUMIF('TOTAL RECURSOS 2024'!$P:$P,CONCATENATE("K024",$A195,1,$G$8),'TOTAL RECURSOS 2024'!$N:$N)</f>
        <v>0</v>
      </c>
      <c r="H195" s="22">
        <f>+SUMIF('TOTAL RECURSOS 2024'!$P:$P,CONCATENATE("O001",$A195,4,$F$8),'TOTAL RECURSOS 2024'!$N:$N)</f>
        <v>0</v>
      </c>
      <c r="I195" s="22">
        <f>+SUMIF('TOTAL RECURSOS 2024'!$P:$P,CONCATENATE("M001",$A195,4,$F$8),'TOTAL RECURSOS 2024'!$N:$N)</f>
        <v>0</v>
      </c>
      <c r="J195" s="22">
        <f>+SUMIF('TOTAL RECURSOS 2024'!$P:$P,CONCATENATE("E006",$A195,4,$F$8),'TOTAL RECURSOS 2024'!$N:$N)</f>
        <v>0</v>
      </c>
    </row>
    <row r="196" spans="1:10" ht="17.100000000000001" customHeight="1" x14ac:dyDescent="0.25">
      <c r="A196" s="28" t="s">
        <v>67</v>
      </c>
      <c r="B196" s="30" t="s">
        <v>331</v>
      </c>
      <c r="C196" s="22">
        <f>+SUM(D196:J196)</f>
        <v>0</v>
      </c>
      <c r="D196" s="22">
        <f>+SUMIF('TOTAL RECURSOS 2024'!$P:$P,CONCATENATE("O001",$A196,1,$F$8),'TOTAL RECURSOS 2024'!$N:$N)</f>
        <v>0</v>
      </c>
      <c r="E196" s="22">
        <f>+SUMIF('TOTAL RECURSOS 2024'!$P:$P,CONCATENATE("M001",$A196,1,$F$8),'TOTAL RECURSOS 2024'!$N:$N)</f>
        <v>0</v>
      </c>
      <c r="F196" s="22">
        <f>+SUMIF('TOTAL RECURSOS 2024'!$P:$P,CONCATENATE("E006",$A196,1,$F$8),'TOTAL RECURSOS 2024'!$N:$N)</f>
        <v>0</v>
      </c>
      <c r="G196" s="22">
        <f>+SUMIF('TOTAL RECURSOS 2024'!$P:$P,CONCATENATE("K024",$A196,1,$G$8),'TOTAL RECURSOS 2024'!$N:$N)</f>
        <v>0</v>
      </c>
      <c r="H196" s="22">
        <f>+SUMIF('TOTAL RECURSOS 2024'!$P:$P,CONCATENATE("O001",$A196,4,$F$8),'TOTAL RECURSOS 2024'!$N:$N)</f>
        <v>0</v>
      </c>
      <c r="I196" s="22">
        <f>+SUMIF('TOTAL RECURSOS 2024'!$P:$P,CONCATENATE("M001",$A196,4,$F$8),'TOTAL RECURSOS 2024'!$N:$N)</f>
        <v>0</v>
      </c>
      <c r="J196" s="22">
        <f>+SUMIF('TOTAL RECURSOS 2024'!$P:$P,CONCATENATE("E006",$A196,4,$F$8),'TOTAL RECURSOS 2024'!$N:$N)</f>
        <v>0</v>
      </c>
    </row>
    <row r="197" spans="1:10" ht="17.100000000000001" customHeight="1" x14ac:dyDescent="0.25">
      <c r="A197" s="28" t="s">
        <v>99</v>
      </c>
      <c r="B197" s="30" t="s">
        <v>395</v>
      </c>
      <c r="C197" s="22">
        <f>+SUM(D197:J197)</f>
        <v>136789</v>
      </c>
      <c r="D197" s="22">
        <f>+SUMIF('TOTAL RECURSOS 2024'!$P:$P,CONCATENATE("O001",$A197,1,$F$8),'TOTAL RECURSOS 2024'!$N:$N)</f>
        <v>0</v>
      </c>
      <c r="E197" s="22">
        <f>+SUMIF('TOTAL RECURSOS 2024'!$P:$P,CONCATENATE("M001",$A197,1,$F$8),'TOTAL RECURSOS 2024'!$N:$N)</f>
        <v>0</v>
      </c>
      <c r="F197" s="22">
        <f>+SUMIF('TOTAL RECURSOS 2024'!$P:$P,CONCATENATE("E006",$A197,1,$F$8),'TOTAL RECURSOS 2024'!$N:$N)</f>
        <v>0</v>
      </c>
      <c r="G197" s="22">
        <f>+SUMIF('TOTAL RECURSOS 2024'!$P:$P,CONCATENATE("K024",$A197,1,$G$8),'TOTAL RECURSOS 2024'!$N:$N)</f>
        <v>0</v>
      </c>
      <c r="H197" s="22">
        <f>+SUMIF('TOTAL RECURSOS 2024'!$P:$P,CONCATENATE("O001",$A197,4,$F$8),'TOTAL RECURSOS 2024'!$N:$N)</f>
        <v>0</v>
      </c>
      <c r="I197" s="22">
        <f>+SUMIF('TOTAL RECURSOS 2024'!$P:$P,CONCATENATE("M001",$A197,4,$F$8),'TOTAL RECURSOS 2024'!$N:$N)</f>
        <v>0</v>
      </c>
      <c r="J197" s="22">
        <f>+SUMIF('TOTAL RECURSOS 2024'!$P:$P,CONCATENATE("E006",$A197,4,$F$8),'TOTAL RECURSOS 2024'!$N:$N)</f>
        <v>136789</v>
      </c>
    </row>
    <row r="198" spans="1:10" ht="17.100000000000001" customHeight="1" x14ac:dyDescent="0.25">
      <c r="A198" s="27" t="s">
        <v>177</v>
      </c>
      <c r="B198" s="21" t="s">
        <v>332</v>
      </c>
      <c r="C198" s="22">
        <f t="shared" ref="C198:J198" si="81">+C199</f>
        <v>2310000</v>
      </c>
      <c r="D198" s="22">
        <f t="shared" si="81"/>
        <v>0</v>
      </c>
      <c r="E198" s="22">
        <f t="shared" si="81"/>
        <v>0</v>
      </c>
      <c r="F198" s="22">
        <f t="shared" si="81"/>
        <v>962500</v>
      </c>
      <c r="G198" s="22">
        <f t="shared" si="81"/>
        <v>0</v>
      </c>
      <c r="H198" s="22">
        <f t="shared" si="81"/>
        <v>0</v>
      </c>
      <c r="I198" s="22">
        <f t="shared" si="81"/>
        <v>0</v>
      </c>
      <c r="J198" s="22">
        <f t="shared" si="81"/>
        <v>1347500</v>
      </c>
    </row>
    <row r="199" spans="1:10" ht="17.100000000000001" customHeight="1" x14ac:dyDescent="0.25">
      <c r="A199" s="28" t="s">
        <v>20</v>
      </c>
      <c r="B199" s="21" t="s">
        <v>332</v>
      </c>
      <c r="C199" s="22">
        <f>+SUM(D199:J199)</f>
        <v>2310000</v>
      </c>
      <c r="D199" s="22">
        <f>+SUMIF('TOTAL RECURSOS 2024'!$P:$P,CONCATENATE("O001",$A199,1,$F$8),'TOTAL RECURSOS 2024'!$N:$N)</f>
        <v>0</v>
      </c>
      <c r="E199" s="22">
        <f>+SUMIF('TOTAL RECURSOS 2024'!$P:$P,CONCATENATE("M001",$A199,1,$F$8),'TOTAL RECURSOS 2024'!$N:$N)</f>
        <v>0</v>
      </c>
      <c r="F199" s="22">
        <f>+SUMIF('TOTAL RECURSOS 2024'!$P:$P,CONCATENATE("E006",$A199,1,$F$8),'TOTAL RECURSOS 2024'!$N:$N)</f>
        <v>962500</v>
      </c>
      <c r="G199" s="22">
        <f>+SUMIF('TOTAL RECURSOS 2024'!$P:$P,CONCATENATE("K024",$A199,1,$G$8),'TOTAL RECURSOS 2024'!$N:$N)</f>
        <v>0</v>
      </c>
      <c r="H199" s="22">
        <f>+SUMIF('TOTAL RECURSOS 2024'!$P:$P,CONCATENATE("O001",$A199,4,$F$8),'TOTAL RECURSOS 2024'!$N:$N)</f>
        <v>0</v>
      </c>
      <c r="I199" s="22">
        <f>+SUMIF('TOTAL RECURSOS 2024'!$P:$P,CONCATENATE("M001",$A199,4,$F$8),'TOTAL RECURSOS 2024'!$N:$N)</f>
        <v>0</v>
      </c>
      <c r="J199" s="22">
        <f>+SUMIF('TOTAL RECURSOS 2024'!$P:$P,CONCATENATE("E006",$A199,4,$F$8),'TOTAL RECURSOS 2024'!$N:$N)</f>
        <v>1347500</v>
      </c>
    </row>
    <row r="200" spans="1:10" ht="17.100000000000001" customHeight="1" x14ac:dyDescent="0.25">
      <c r="A200" s="27" t="s">
        <v>178</v>
      </c>
      <c r="B200" s="21" t="s">
        <v>333</v>
      </c>
      <c r="C200" s="22">
        <f t="shared" ref="C200:J200" si="82">+C201+C202</f>
        <v>899500</v>
      </c>
      <c r="D200" s="22">
        <f t="shared" si="82"/>
        <v>0</v>
      </c>
      <c r="E200" s="22">
        <f t="shared" si="82"/>
        <v>0</v>
      </c>
      <c r="F200" s="22">
        <f t="shared" si="82"/>
        <v>0</v>
      </c>
      <c r="G200" s="22">
        <f t="shared" si="82"/>
        <v>0</v>
      </c>
      <c r="H200" s="22">
        <f t="shared" si="82"/>
        <v>0</v>
      </c>
      <c r="I200" s="22">
        <f t="shared" si="82"/>
        <v>0</v>
      </c>
      <c r="J200" s="22">
        <f t="shared" si="82"/>
        <v>899500</v>
      </c>
    </row>
    <row r="201" spans="1:10" ht="17.100000000000001" customHeight="1" x14ac:dyDescent="0.25">
      <c r="A201" s="28" t="s">
        <v>100</v>
      </c>
      <c r="B201" s="21" t="s">
        <v>334</v>
      </c>
      <c r="C201" s="22">
        <f>+SUM(D201:J201)</f>
        <v>0</v>
      </c>
      <c r="D201" s="22">
        <f>+SUMIF('TOTAL RECURSOS 2024'!$P:$P,CONCATENATE("O001",$A201,1,$F$8),'TOTAL RECURSOS 2024'!$N:$N)</f>
        <v>0</v>
      </c>
      <c r="E201" s="22">
        <f>+SUMIF('TOTAL RECURSOS 2024'!$P:$P,CONCATENATE("M001",$A201,1,$F$8),'TOTAL RECURSOS 2024'!$N:$N)</f>
        <v>0</v>
      </c>
      <c r="F201" s="22">
        <f>+SUMIF('TOTAL RECURSOS 2024'!$P:$P,CONCATENATE("E006",$A201,1,$F$8),'TOTAL RECURSOS 2024'!$N:$N)</f>
        <v>0</v>
      </c>
      <c r="G201" s="22">
        <f>+SUMIF('TOTAL RECURSOS 2024'!$P:$P,CONCATENATE("K024",$A201,1,$G$8),'TOTAL RECURSOS 2024'!$N:$N)</f>
        <v>0</v>
      </c>
      <c r="H201" s="22">
        <f>+SUMIF('TOTAL RECURSOS 2024'!$P:$P,CONCATENATE("O001",$A201,4,$F$8),'TOTAL RECURSOS 2024'!$N:$N)</f>
        <v>0</v>
      </c>
      <c r="I201" s="22">
        <f>+SUMIF('TOTAL RECURSOS 2024'!$P:$P,CONCATENATE("M001",$A201,4,$F$8),'TOTAL RECURSOS 2024'!$N:$N)</f>
        <v>0</v>
      </c>
      <c r="J201" s="22">
        <f>+SUMIF('TOTAL RECURSOS 2024'!$P:$P,CONCATENATE("E006",$A201,4,$F$8),'TOTAL RECURSOS 2024'!$N:$N)</f>
        <v>0</v>
      </c>
    </row>
    <row r="202" spans="1:10" ht="17.100000000000001" customHeight="1" x14ac:dyDescent="0.25">
      <c r="A202" s="28" t="s">
        <v>101</v>
      </c>
      <c r="B202" s="21" t="s">
        <v>335</v>
      </c>
      <c r="C202" s="22">
        <f>+SUM(D202:J202)</f>
        <v>899500</v>
      </c>
      <c r="D202" s="22">
        <f>+SUMIF('TOTAL RECURSOS 2024'!$P:$P,CONCATENATE("O001",$A202,1,$F$8),'TOTAL RECURSOS 2024'!$N:$N)</f>
        <v>0</v>
      </c>
      <c r="E202" s="22">
        <f>+SUMIF('TOTAL RECURSOS 2024'!$P:$P,CONCATENATE("M001",$A202,1,$F$8),'TOTAL RECURSOS 2024'!$N:$N)</f>
        <v>0</v>
      </c>
      <c r="F202" s="22">
        <f>+SUMIF('TOTAL RECURSOS 2024'!$P:$P,CONCATENATE("E006",$A202,1,$F$8),'TOTAL RECURSOS 2024'!$N:$N)</f>
        <v>0</v>
      </c>
      <c r="G202" s="22">
        <f>+SUMIF('TOTAL RECURSOS 2024'!$P:$P,CONCATENATE("K024",$A202,1,$G$8),'TOTAL RECURSOS 2024'!$N:$N)</f>
        <v>0</v>
      </c>
      <c r="H202" s="22">
        <f>+SUMIF('TOTAL RECURSOS 2024'!$P:$P,CONCATENATE("O001",$A202,4,$F$8),'TOTAL RECURSOS 2024'!$N:$N)</f>
        <v>0</v>
      </c>
      <c r="I202" s="22">
        <f>+SUMIF('TOTAL RECURSOS 2024'!$P:$P,CONCATENATE("M001",$A202,4,$F$8),'TOTAL RECURSOS 2024'!$N:$N)</f>
        <v>0</v>
      </c>
      <c r="J202" s="22">
        <f>+SUMIF('TOTAL RECURSOS 2024'!$P:$P,CONCATENATE("E006",$A202,4,$F$8),'TOTAL RECURSOS 2024'!$N:$N)</f>
        <v>899500</v>
      </c>
    </row>
    <row r="203" spans="1:10" s="9" customFormat="1" ht="17.100000000000001" customHeight="1" x14ac:dyDescent="0.2">
      <c r="A203" s="26">
        <v>3400</v>
      </c>
      <c r="B203" s="19" t="s">
        <v>336</v>
      </c>
      <c r="C203" s="20">
        <f t="shared" ref="C203:J203" si="83">+C206+C208+C210+C204</f>
        <v>2385000</v>
      </c>
      <c r="D203" s="20">
        <f t="shared" si="83"/>
        <v>0</v>
      </c>
      <c r="E203" s="20">
        <f t="shared" si="83"/>
        <v>0</v>
      </c>
      <c r="F203" s="20">
        <f t="shared" si="83"/>
        <v>0</v>
      </c>
      <c r="G203" s="20">
        <f t="shared" si="83"/>
        <v>0</v>
      </c>
      <c r="H203" s="20">
        <f t="shared" si="83"/>
        <v>0</v>
      </c>
      <c r="I203" s="20">
        <f t="shared" si="83"/>
        <v>560000</v>
      </c>
      <c r="J203" s="20">
        <f t="shared" si="83"/>
        <v>1825000</v>
      </c>
    </row>
    <row r="204" spans="1:10" ht="17.100000000000001" customHeight="1" x14ac:dyDescent="0.25">
      <c r="A204" s="27">
        <v>341</v>
      </c>
      <c r="B204" s="21" t="s">
        <v>443</v>
      </c>
      <c r="C204" s="22">
        <f t="shared" ref="C204:J204" si="84">+C205</f>
        <v>560000</v>
      </c>
      <c r="D204" s="22">
        <f t="shared" si="84"/>
        <v>0</v>
      </c>
      <c r="E204" s="22">
        <f t="shared" si="84"/>
        <v>0</v>
      </c>
      <c r="F204" s="22">
        <f t="shared" si="84"/>
        <v>0</v>
      </c>
      <c r="G204" s="22">
        <f t="shared" si="84"/>
        <v>0</v>
      </c>
      <c r="H204" s="22">
        <f t="shared" si="84"/>
        <v>0</v>
      </c>
      <c r="I204" s="22">
        <f t="shared" si="84"/>
        <v>560000</v>
      </c>
      <c r="J204" s="22">
        <f t="shared" si="84"/>
        <v>0</v>
      </c>
    </row>
    <row r="205" spans="1:10" ht="17.100000000000001" customHeight="1" x14ac:dyDescent="0.25">
      <c r="A205" s="28">
        <v>34101</v>
      </c>
      <c r="B205" s="21" t="s">
        <v>444</v>
      </c>
      <c r="C205" s="22">
        <f>+SUM(D205:J205)</f>
        <v>560000</v>
      </c>
      <c r="D205" s="22">
        <f>+SUMIF('TOTAL RECURSOS 2024'!$P:$P,CONCATENATE("O001",$A205,1,$F$8),'TOTAL RECURSOS 2024'!$N:$N)</f>
        <v>0</v>
      </c>
      <c r="E205" s="22">
        <f>+SUMIF('TOTAL RECURSOS 2024'!$P:$P,CONCATENATE("M001",$A205,1,$F$8),'TOTAL RECURSOS 2024'!$N:$N)</f>
        <v>0</v>
      </c>
      <c r="F205" s="22">
        <f>+SUMIF('TOTAL RECURSOS 2024'!$P:$P,CONCATENATE("E006",$A205,1,$F$8),'TOTAL RECURSOS 2024'!$N:$N)</f>
        <v>0</v>
      </c>
      <c r="G205" s="22">
        <f>+SUMIF('TOTAL RECURSOS 2024'!$P:$P,CONCATENATE("K024",$A205,1,$G$8),'TOTAL RECURSOS 2024'!$N:$N)</f>
        <v>0</v>
      </c>
      <c r="H205" s="22">
        <f>+SUMIF('TOTAL RECURSOS 2024'!$P:$P,CONCATENATE("O001",$A205,4,$F$8),'TOTAL RECURSOS 2024'!$N:$N)</f>
        <v>0</v>
      </c>
      <c r="I205" s="22">
        <f>+SUMIF('TOTAL RECURSOS 2024'!$P:$P,CONCATENATE("M001",$A205,4,$F$8),'TOTAL RECURSOS 2024'!$N:$N)</f>
        <v>560000</v>
      </c>
      <c r="J205" s="22">
        <f>+SUMIF('TOTAL RECURSOS 2024'!$P:$P,CONCATENATE("E006",$A205,4,$F$8),'TOTAL RECURSOS 2024'!$N:$N)</f>
        <v>0</v>
      </c>
    </row>
    <row r="206" spans="1:10" ht="17.100000000000001" customHeight="1" x14ac:dyDescent="0.25">
      <c r="A206" s="27" t="s">
        <v>179</v>
      </c>
      <c r="B206" s="21" t="s">
        <v>337</v>
      </c>
      <c r="C206" s="22">
        <f t="shared" ref="C206:J206" si="85">+C207</f>
        <v>868000</v>
      </c>
      <c r="D206" s="22">
        <f t="shared" si="85"/>
        <v>0</v>
      </c>
      <c r="E206" s="22">
        <f t="shared" si="85"/>
        <v>0</v>
      </c>
      <c r="F206" s="22">
        <f t="shared" si="85"/>
        <v>0</v>
      </c>
      <c r="G206" s="22">
        <f t="shared" si="85"/>
        <v>0</v>
      </c>
      <c r="H206" s="22">
        <f t="shared" si="85"/>
        <v>0</v>
      </c>
      <c r="I206" s="22">
        <f t="shared" si="85"/>
        <v>0</v>
      </c>
      <c r="J206" s="22">
        <f t="shared" si="85"/>
        <v>868000</v>
      </c>
    </row>
    <row r="207" spans="1:10" ht="17.100000000000001" customHeight="1" x14ac:dyDescent="0.25">
      <c r="A207" s="28" t="s">
        <v>21</v>
      </c>
      <c r="B207" s="21" t="s">
        <v>338</v>
      </c>
      <c r="C207" s="22">
        <f>+SUM(D207:J207)</f>
        <v>868000</v>
      </c>
      <c r="D207" s="22">
        <f>+SUMIF('TOTAL RECURSOS 2024'!$P:$P,CONCATENATE("O001",$A207,1,$F$8),'TOTAL RECURSOS 2024'!$N:$N)</f>
        <v>0</v>
      </c>
      <c r="E207" s="22">
        <f>+SUMIF('TOTAL RECURSOS 2024'!$P:$P,CONCATENATE("M001",$A207,1,$F$8),'TOTAL RECURSOS 2024'!$N:$N)</f>
        <v>0</v>
      </c>
      <c r="F207" s="22">
        <f>+SUMIF('TOTAL RECURSOS 2024'!$P:$P,CONCATENATE("E006",$A207,1,$F$8),'TOTAL RECURSOS 2024'!$N:$N)</f>
        <v>0</v>
      </c>
      <c r="G207" s="22">
        <f>+SUMIF('TOTAL RECURSOS 2024'!$P:$P,CONCATENATE("K024",$A207,1,$G$8),'TOTAL RECURSOS 2024'!$N:$N)</f>
        <v>0</v>
      </c>
      <c r="H207" s="22">
        <f>+SUMIF('TOTAL RECURSOS 2024'!$P:$P,CONCATENATE("O001",$A207,4,$F$8),'TOTAL RECURSOS 2024'!$N:$N)</f>
        <v>0</v>
      </c>
      <c r="I207" s="22">
        <f>+SUMIF('TOTAL RECURSOS 2024'!$P:$P,CONCATENATE("M001",$A207,4,$F$8),'TOTAL RECURSOS 2024'!$N:$N)</f>
        <v>0</v>
      </c>
      <c r="J207" s="22">
        <f>+SUMIF('TOTAL RECURSOS 2024'!$P:$P,CONCATENATE("E006",$A207,4,$F$8),'TOTAL RECURSOS 2024'!$N:$N)</f>
        <v>868000</v>
      </c>
    </row>
    <row r="208" spans="1:10" ht="17.100000000000001" customHeight="1" x14ac:dyDescent="0.25">
      <c r="A208" s="27" t="s">
        <v>180</v>
      </c>
      <c r="B208" s="21" t="s">
        <v>339</v>
      </c>
      <c r="C208" s="22">
        <f t="shared" ref="C208:J208" si="86">+C209</f>
        <v>142000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142000</v>
      </c>
    </row>
    <row r="209" spans="1:10" ht="17.100000000000001" customHeight="1" x14ac:dyDescent="0.25">
      <c r="A209" s="28" t="s">
        <v>102</v>
      </c>
      <c r="B209" s="21" t="s">
        <v>340</v>
      </c>
      <c r="C209" s="22">
        <f>+SUM(D209:J209)</f>
        <v>142000</v>
      </c>
      <c r="D209" s="22">
        <f>+SUMIF('TOTAL RECURSOS 2024'!$P:$P,CONCATENATE("O001",$A209,1,$F$8),'TOTAL RECURSOS 2024'!$N:$N)</f>
        <v>0</v>
      </c>
      <c r="E209" s="22">
        <f>+SUMIF('TOTAL RECURSOS 2024'!$P:$P,CONCATENATE("M001",$A209,1,$F$8),'TOTAL RECURSOS 2024'!$N:$N)</f>
        <v>0</v>
      </c>
      <c r="F209" s="22">
        <f>+SUMIF('TOTAL RECURSOS 2024'!$P:$P,CONCATENATE("E006",$A209,1,$F$8),'TOTAL RECURSOS 2024'!$N:$N)</f>
        <v>0</v>
      </c>
      <c r="G209" s="22">
        <f>+SUMIF('TOTAL RECURSOS 2024'!$P:$P,CONCATENATE("K024",$A209,1,$G$8),'TOTAL RECURSOS 2024'!$N:$N)</f>
        <v>0</v>
      </c>
      <c r="H209" s="22">
        <f>+SUMIF('TOTAL RECURSOS 2024'!$P:$P,CONCATENATE("O001",$A209,4,$F$8),'TOTAL RECURSOS 2024'!$N:$N)</f>
        <v>0</v>
      </c>
      <c r="I209" s="22">
        <f>+SUMIF('TOTAL RECURSOS 2024'!$P:$P,CONCATENATE("M001",$A209,4,$F$8),'TOTAL RECURSOS 2024'!$N:$N)</f>
        <v>0</v>
      </c>
      <c r="J209" s="22">
        <f>+SUMIF('TOTAL RECURSOS 2024'!$P:$P,CONCATENATE("E006",$A209,4,$F$8),'TOTAL RECURSOS 2024'!$N:$N)</f>
        <v>142000</v>
      </c>
    </row>
    <row r="210" spans="1:10" ht="17.100000000000001" customHeight="1" x14ac:dyDescent="0.25">
      <c r="A210" s="27" t="s">
        <v>181</v>
      </c>
      <c r="B210" s="21" t="s">
        <v>341</v>
      </c>
      <c r="C210" s="22">
        <f t="shared" ref="C210:J210" si="87">+C211</f>
        <v>815000</v>
      </c>
      <c r="D210" s="22">
        <f t="shared" si="87"/>
        <v>0</v>
      </c>
      <c r="E210" s="22">
        <f t="shared" si="87"/>
        <v>0</v>
      </c>
      <c r="F210" s="22">
        <f t="shared" si="87"/>
        <v>0</v>
      </c>
      <c r="G210" s="22">
        <f t="shared" si="87"/>
        <v>0</v>
      </c>
      <c r="H210" s="22">
        <f t="shared" si="87"/>
        <v>0</v>
      </c>
      <c r="I210" s="22">
        <f t="shared" si="87"/>
        <v>0</v>
      </c>
      <c r="J210" s="22">
        <f t="shared" si="87"/>
        <v>815000</v>
      </c>
    </row>
    <row r="211" spans="1:10" ht="17.100000000000001" customHeight="1" x14ac:dyDescent="0.25">
      <c r="A211" s="28" t="s">
        <v>103</v>
      </c>
      <c r="B211" s="21" t="s">
        <v>341</v>
      </c>
      <c r="C211" s="22">
        <f>+SUM(D211:J211)</f>
        <v>815000</v>
      </c>
      <c r="D211" s="22">
        <f>+SUMIF('TOTAL RECURSOS 2024'!$P:$P,CONCATENATE("O001",$A211,1,$F$8),'TOTAL RECURSOS 2024'!$N:$N)</f>
        <v>0</v>
      </c>
      <c r="E211" s="22">
        <f>+SUMIF('TOTAL RECURSOS 2024'!$P:$P,CONCATENATE("M001",$A211,1,$F$8),'TOTAL RECURSOS 2024'!$N:$N)</f>
        <v>0</v>
      </c>
      <c r="F211" s="22">
        <f>+SUMIF('TOTAL RECURSOS 2024'!$P:$P,CONCATENATE("E006",$A211,1,$F$8),'TOTAL RECURSOS 2024'!$N:$N)</f>
        <v>0</v>
      </c>
      <c r="G211" s="22">
        <f>+SUMIF('TOTAL RECURSOS 2024'!$P:$P,CONCATENATE("K024",$A211,1,$G$8),'TOTAL RECURSOS 2024'!$N:$N)</f>
        <v>0</v>
      </c>
      <c r="H211" s="22">
        <f>+SUMIF('TOTAL RECURSOS 2024'!$P:$P,CONCATENATE("O001",$A211,4,$F$8),'TOTAL RECURSOS 2024'!$N:$N)</f>
        <v>0</v>
      </c>
      <c r="I211" s="22">
        <f>+SUMIF('TOTAL RECURSOS 2024'!$P:$P,CONCATENATE("M001",$A211,4,$F$8),'TOTAL RECURSOS 2024'!$N:$N)</f>
        <v>0</v>
      </c>
      <c r="J211" s="22">
        <f>+SUMIF('TOTAL RECURSOS 2024'!$P:$P,CONCATENATE("E006",$A211,4,$F$8),'TOTAL RECURSOS 2024'!$N:$N)</f>
        <v>815000</v>
      </c>
    </row>
    <row r="212" spans="1:10" s="9" customFormat="1" ht="17.100000000000001" customHeight="1" x14ac:dyDescent="0.2">
      <c r="A212" s="26">
        <v>3500</v>
      </c>
      <c r="B212" s="19" t="s">
        <v>342</v>
      </c>
      <c r="C212" s="20">
        <f t="shared" ref="C212:J212" si="88">+C213+C216+C218+C220+C222+C224+C226+C228</f>
        <v>35084931</v>
      </c>
      <c r="D212" s="20">
        <f t="shared" si="88"/>
        <v>0</v>
      </c>
      <c r="E212" s="20">
        <f t="shared" si="88"/>
        <v>0</v>
      </c>
      <c r="F212" s="20">
        <f t="shared" si="88"/>
        <v>12881901</v>
      </c>
      <c r="G212" s="20">
        <f t="shared" si="88"/>
        <v>0</v>
      </c>
      <c r="H212" s="20">
        <f t="shared" si="88"/>
        <v>0</v>
      </c>
      <c r="I212" s="20">
        <f t="shared" si="88"/>
        <v>0</v>
      </c>
      <c r="J212" s="20">
        <f t="shared" si="88"/>
        <v>22203030</v>
      </c>
    </row>
    <row r="213" spans="1:10" ht="17.100000000000001" customHeight="1" x14ac:dyDescent="0.25">
      <c r="A213" s="27" t="s">
        <v>182</v>
      </c>
      <c r="B213" s="21" t="s">
        <v>343</v>
      </c>
      <c r="C213" s="22">
        <f t="shared" ref="C213:J213" si="89">+C214+C215</f>
        <v>2289636</v>
      </c>
      <c r="D213" s="22">
        <f t="shared" si="89"/>
        <v>0</v>
      </c>
      <c r="E213" s="22">
        <f t="shared" si="89"/>
        <v>0</v>
      </c>
      <c r="F213" s="22">
        <f t="shared" si="89"/>
        <v>0</v>
      </c>
      <c r="G213" s="22">
        <f t="shared" si="89"/>
        <v>0</v>
      </c>
      <c r="H213" s="22">
        <f t="shared" si="89"/>
        <v>0</v>
      </c>
      <c r="I213" s="22">
        <f t="shared" si="89"/>
        <v>0</v>
      </c>
      <c r="J213" s="22">
        <f t="shared" si="89"/>
        <v>2289636</v>
      </c>
    </row>
    <row r="214" spans="1:10" ht="17.100000000000001" customHeight="1" x14ac:dyDescent="0.25">
      <c r="A214" s="28" t="s">
        <v>59</v>
      </c>
      <c r="B214" s="21" t="s">
        <v>344</v>
      </c>
      <c r="C214" s="22">
        <f>+SUM(D214:J214)</f>
        <v>300000</v>
      </c>
      <c r="D214" s="22">
        <f>+SUMIF('TOTAL RECURSOS 2024'!$P:$P,CONCATENATE("O001",$A214,1,$F$8),'TOTAL RECURSOS 2024'!$N:$N)</f>
        <v>0</v>
      </c>
      <c r="E214" s="22">
        <f>+SUMIF('TOTAL RECURSOS 2024'!$P:$P,CONCATENATE("M001",$A214,1,$F$8),'TOTAL RECURSOS 2024'!$N:$N)</f>
        <v>0</v>
      </c>
      <c r="F214" s="22">
        <f>+SUMIF('TOTAL RECURSOS 2024'!$P:$P,CONCATENATE("E006",$A214,1,$F$8),'TOTAL RECURSOS 2024'!$N:$N)</f>
        <v>0</v>
      </c>
      <c r="G214" s="22">
        <f>+SUMIF('TOTAL RECURSOS 2024'!$P:$P,CONCATENATE("K024",$A214,1,$G$8),'TOTAL RECURSOS 2024'!$N:$N)</f>
        <v>0</v>
      </c>
      <c r="H214" s="22">
        <f>+SUMIF('TOTAL RECURSOS 2024'!$P:$P,CONCATENATE("O001",$A214,4,$F$8),'TOTAL RECURSOS 2024'!$N:$N)</f>
        <v>0</v>
      </c>
      <c r="I214" s="22">
        <f>+SUMIF('TOTAL RECURSOS 2024'!$P:$P,CONCATENATE("M001",$A214,4,$F$8),'TOTAL RECURSOS 2024'!$N:$N)</f>
        <v>0</v>
      </c>
      <c r="J214" s="22">
        <f>+SUMIF('TOTAL RECURSOS 2024'!$P:$P,CONCATENATE("E006",$A214,4,$F$8),'TOTAL RECURSOS 2024'!$N:$N)</f>
        <v>300000</v>
      </c>
    </row>
    <row r="215" spans="1:10" ht="17.100000000000001" customHeight="1" x14ac:dyDescent="0.25">
      <c r="A215" s="28" t="s">
        <v>39</v>
      </c>
      <c r="B215" s="21" t="s">
        <v>345</v>
      </c>
      <c r="C215" s="22">
        <f>+SUM(D215:J215)</f>
        <v>1989636</v>
      </c>
      <c r="D215" s="22">
        <f>+SUMIF('TOTAL RECURSOS 2024'!$P:$P,CONCATENATE("O001",$A215,1,$F$8),'TOTAL RECURSOS 2024'!$N:$N)</f>
        <v>0</v>
      </c>
      <c r="E215" s="22">
        <f>+SUMIF('TOTAL RECURSOS 2024'!$P:$P,CONCATENATE("M001",$A215,1,$F$8),'TOTAL RECURSOS 2024'!$N:$N)</f>
        <v>0</v>
      </c>
      <c r="F215" s="22">
        <f>+SUMIF('TOTAL RECURSOS 2024'!$P:$P,CONCATENATE("E006",$A215,1,$F$8),'TOTAL RECURSOS 2024'!$N:$N)</f>
        <v>0</v>
      </c>
      <c r="G215" s="22">
        <f>+SUMIF('TOTAL RECURSOS 2024'!$P:$P,CONCATENATE("K024",$A215,1,$G$8),'TOTAL RECURSOS 2024'!$N:$N)</f>
        <v>0</v>
      </c>
      <c r="H215" s="22">
        <f>+SUMIF('TOTAL RECURSOS 2024'!$P:$P,CONCATENATE("O001",$A215,4,$F$8),'TOTAL RECURSOS 2024'!$N:$N)</f>
        <v>0</v>
      </c>
      <c r="I215" s="22">
        <f>+SUMIF('TOTAL RECURSOS 2024'!$P:$P,CONCATENATE("M001",$A215,4,$F$8),'TOTAL RECURSOS 2024'!$N:$N)</f>
        <v>0</v>
      </c>
      <c r="J215" s="22">
        <f>+SUMIF('TOTAL RECURSOS 2024'!$P:$P,CONCATENATE("E006",$A215,4,$F$8),'TOTAL RECURSOS 2024'!$N:$N)</f>
        <v>1989636</v>
      </c>
    </row>
    <row r="216" spans="1:10" ht="17.100000000000001" customHeight="1" x14ac:dyDescent="0.25">
      <c r="A216" s="27" t="s">
        <v>183</v>
      </c>
      <c r="B216" s="29" t="s">
        <v>346</v>
      </c>
      <c r="C216" s="22">
        <f t="shared" ref="C216:J216" si="90">+C217</f>
        <v>0</v>
      </c>
      <c r="D216" s="22">
        <f t="shared" si="90"/>
        <v>0</v>
      </c>
      <c r="E216" s="22">
        <f t="shared" si="90"/>
        <v>0</v>
      </c>
      <c r="F216" s="22">
        <f t="shared" si="90"/>
        <v>0</v>
      </c>
      <c r="G216" s="22">
        <f t="shared" si="90"/>
        <v>0</v>
      </c>
      <c r="H216" s="22">
        <f t="shared" si="90"/>
        <v>0</v>
      </c>
      <c r="I216" s="22">
        <f t="shared" si="90"/>
        <v>0</v>
      </c>
      <c r="J216" s="22">
        <f t="shared" si="90"/>
        <v>0</v>
      </c>
    </row>
    <row r="217" spans="1:10" ht="17.100000000000001" customHeight="1" x14ac:dyDescent="0.25">
      <c r="A217" s="28" t="s">
        <v>40</v>
      </c>
      <c r="B217" s="21" t="s">
        <v>347</v>
      </c>
      <c r="C217" s="22">
        <f>+SUM(D217:J217)</f>
        <v>0</v>
      </c>
      <c r="D217" s="22">
        <f>+SUMIF('TOTAL RECURSOS 2024'!$P:$P,CONCATENATE("O001",$A217,1,$F$8),'TOTAL RECURSOS 2024'!$N:$N)</f>
        <v>0</v>
      </c>
      <c r="E217" s="22">
        <f>+SUMIF('TOTAL RECURSOS 2024'!$P:$P,CONCATENATE("M001",$A217,1,$F$8),'TOTAL RECURSOS 2024'!$N:$N)</f>
        <v>0</v>
      </c>
      <c r="F217" s="22">
        <f>+SUMIF('TOTAL RECURSOS 2024'!$P:$P,CONCATENATE("E006",$A217,1,$F$8),'TOTAL RECURSOS 2024'!$N:$N)</f>
        <v>0</v>
      </c>
      <c r="G217" s="22">
        <f>+SUMIF('TOTAL RECURSOS 2024'!$P:$P,CONCATENATE("K024",$A217,1,$G$8),'TOTAL RECURSOS 2024'!$N:$N)</f>
        <v>0</v>
      </c>
      <c r="H217" s="22">
        <f>+SUMIF('TOTAL RECURSOS 2024'!$P:$P,CONCATENATE("O001",$A217,4,$F$8),'TOTAL RECURSOS 2024'!$N:$N)</f>
        <v>0</v>
      </c>
      <c r="I217" s="22">
        <f>+SUMIF('TOTAL RECURSOS 2024'!$P:$P,CONCATENATE("M001",$A217,4,$F$8),'TOTAL RECURSOS 2024'!$N:$N)</f>
        <v>0</v>
      </c>
      <c r="J217" s="22">
        <f>+SUMIF('TOTAL RECURSOS 2024'!$P:$P,CONCATENATE("E006",$A217,4,$F$8),'TOTAL RECURSOS 2024'!$N:$N)</f>
        <v>0</v>
      </c>
    </row>
    <row r="218" spans="1:10" ht="17.100000000000001" customHeight="1" x14ac:dyDescent="0.25">
      <c r="A218" s="27" t="s">
        <v>184</v>
      </c>
      <c r="B218" s="21" t="s">
        <v>348</v>
      </c>
      <c r="C218" s="22">
        <f t="shared" ref="C218:J218" si="91">+C219</f>
        <v>6821269</v>
      </c>
      <c r="D218" s="22">
        <f t="shared" si="91"/>
        <v>0</v>
      </c>
      <c r="E218" s="22">
        <f t="shared" si="91"/>
        <v>0</v>
      </c>
      <c r="F218" s="22">
        <f t="shared" si="91"/>
        <v>3292896</v>
      </c>
      <c r="G218" s="22">
        <f t="shared" si="91"/>
        <v>0</v>
      </c>
      <c r="H218" s="22">
        <f t="shared" si="91"/>
        <v>0</v>
      </c>
      <c r="I218" s="22">
        <f t="shared" si="91"/>
        <v>0</v>
      </c>
      <c r="J218" s="22">
        <f t="shared" si="91"/>
        <v>3528373</v>
      </c>
    </row>
    <row r="219" spans="1:10" ht="17.100000000000001" customHeight="1" x14ac:dyDescent="0.25">
      <c r="A219" s="28" t="s">
        <v>41</v>
      </c>
      <c r="B219" s="21" t="s">
        <v>349</v>
      </c>
      <c r="C219" s="22">
        <f>+SUM(D219:J219)</f>
        <v>6821269</v>
      </c>
      <c r="D219" s="22">
        <f>+SUMIF('TOTAL RECURSOS 2024'!$P:$P,CONCATENATE("O001",$A219,1,$F$8),'TOTAL RECURSOS 2024'!$N:$N)</f>
        <v>0</v>
      </c>
      <c r="E219" s="22">
        <f>+SUMIF('TOTAL RECURSOS 2024'!$P:$P,CONCATENATE("M001",$A219,1,$F$8),'TOTAL RECURSOS 2024'!$N:$N)</f>
        <v>0</v>
      </c>
      <c r="F219" s="22">
        <f>+SUMIF('TOTAL RECURSOS 2024'!$P:$P,CONCATENATE("E006",$A219,1,$F$8),'TOTAL RECURSOS 2024'!$N:$N)</f>
        <v>3292896</v>
      </c>
      <c r="G219" s="22">
        <f>+SUMIF('TOTAL RECURSOS 2024'!$P:$P,CONCATENATE("K024",$A219,1,$G$8),'TOTAL RECURSOS 2024'!$N:$N)</f>
        <v>0</v>
      </c>
      <c r="H219" s="22">
        <f>+SUMIF('TOTAL RECURSOS 2024'!$P:$P,CONCATENATE("O001",$A219,4,$F$8),'TOTAL RECURSOS 2024'!$N:$N)</f>
        <v>0</v>
      </c>
      <c r="I219" s="22">
        <f>+SUMIF('TOTAL RECURSOS 2024'!$P:$P,CONCATENATE("M001",$A219,4,$F$8),'TOTAL RECURSOS 2024'!$N:$N)</f>
        <v>0</v>
      </c>
      <c r="J219" s="22">
        <f>+SUMIF('TOTAL RECURSOS 2024'!$P:$P,CONCATENATE("E006",$A219,4,$F$8),'TOTAL RECURSOS 2024'!$N:$N)</f>
        <v>3528373</v>
      </c>
    </row>
    <row r="220" spans="1:10" ht="17.100000000000001" customHeight="1" x14ac:dyDescent="0.25">
      <c r="A220" s="27" t="s">
        <v>185</v>
      </c>
      <c r="B220" s="21" t="s">
        <v>350</v>
      </c>
      <c r="C220" s="22">
        <f t="shared" ref="C220:J220" si="92">+C221</f>
        <v>6592633</v>
      </c>
      <c r="D220" s="22">
        <f t="shared" si="92"/>
        <v>0</v>
      </c>
      <c r="E220" s="22">
        <f t="shared" si="92"/>
        <v>0</v>
      </c>
      <c r="F220" s="22">
        <f t="shared" si="92"/>
        <v>0</v>
      </c>
      <c r="G220" s="22">
        <f t="shared" si="92"/>
        <v>0</v>
      </c>
      <c r="H220" s="22">
        <f t="shared" si="92"/>
        <v>0</v>
      </c>
      <c r="I220" s="22">
        <f t="shared" si="92"/>
        <v>0</v>
      </c>
      <c r="J220" s="22">
        <f t="shared" si="92"/>
        <v>6592633</v>
      </c>
    </row>
    <row r="221" spans="1:10" ht="17.100000000000001" customHeight="1" x14ac:dyDescent="0.25">
      <c r="A221" s="28" t="s">
        <v>42</v>
      </c>
      <c r="B221" s="21" t="s">
        <v>350</v>
      </c>
      <c r="C221" s="22">
        <f>+SUM(D221:J221)</f>
        <v>6592633</v>
      </c>
      <c r="D221" s="22">
        <f>+SUMIF('TOTAL RECURSOS 2024'!$P:$P,CONCATENATE("O001",$A221,1,$F$8),'TOTAL RECURSOS 2024'!$N:$N)</f>
        <v>0</v>
      </c>
      <c r="E221" s="22">
        <f>+SUMIF('TOTAL RECURSOS 2024'!$P:$P,CONCATENATE("M001",$A221,1,$F$8),'TOTAL RECURSOS 2024'!$N:$N)</f>
        <v>0</v>
      </c>
      <c r="F221" s="22">
        <f>+SUMIF('TOTAL RECURSOS 2024'!$P:$P,CONCATENATE("E006",$A221,1,$F$8),'TOTAL RECURSOS 2024'!$N:$N)</f>
        <v>0</v>
      </c>
      <c r="G221" s="22">
        <f>+SUMIF('TOTAL RECURSOS 2024'!$P:$P,CONCATENATE("K024",$A221,1,$G$8),'TOTAL RECURSOS 2024'!$N:$N)</f>
        <v>0</v>
      </c>
      <c r="H221" s="22">
        <f>+SUMIF('TOTAL RECURSOS 2024'!$P:$P,CONCATENATE("O001",$A221,4,$F$8),'TOTAL RECURSOS 2024'!$N:$N)</f>
        <v>0</v>
      </c>
      <c r="I221" s="22">
        <f>+SUMIF('TOTAL RECURSOS 2024'!$P:$P,CONCATENATE("M001",$A221,4,$F$8),'TOTAL RECURSOS 2024'!$N:$N)</f>
        <v>0</v>
      </c>
      <c r="J221" s="22">
        <f>+SUMIF('TOTAL RECURSOS 2024'!$P:$P,CONCATENATE("E006",$A221,4,$F$8),'TOTAL RECURSOS 2024'!$N:$N)</f>
        <v>6592633</v>
      </c>
    </row>
    <row r="222" spans="1:10" ht="17.100000000000001" customHeight="1" x14ac:dyDescent="0.25">
      <c r="A222" s="27" t="s">
        <v>186</v>
      </c>
      <c r="B222" s="21" t="s">
        <v>351</v>
      </c>
      <c r="C222" s="22">
        <f t="shared" ref="C222:J222" si="93">+C223</f>
        <v>327000</v>
      </c>
      <c r="D222" s="22">
        <f t="shared" si="93"/>
        <v>0</v>
      </c>
      <c r="E222" s="22">
        <f t="shared" si="93"/>
        <v>0</v>
      </c>
      <c r="F222" s="22">
        <f t="shared" si="93"/>
        <v>0</v>
      </c>
      <c r="G222" s="22">
        <f t="shared" si="93"/>
        <v>0</v>
      </c>
      <c r="H222" s="22">
        <f t="shared" si="93"/>
        <v>0</v>
      </c>
      <c r="I222" s="22">
        <f t="shared" si="93"/>
        <v>0</v>
      </c>
      <c r="J222" s="22">
        <f t="shared" si="93"/>
        <v>327000</v>
      </c>
    </row>
    <row r="223" spans="1:10" ht="17.100000000000001" customHeight="1" x14ac:dyDescent="0.25">
      <c r="A223" s="28" t="s">
        <v>60</v>
      </c>
      <c r="B223" s="21" t="s">
        <v>352</v>
      </c>
      <c r="C223" s="22">
        <f>+SUM(D223:J223)</f>
        <v>327000</v>
      </c>
      <c r="D223" s="22">
        <f>+SUMIF('TOTAL RECURSOS 2024'!$P:$P,CONCATENATE("O001",$A223,1,$F$8),'TOTAL RECURSOS 2024'!$N:$N)</f>
        <v>0</v>
      </c>
      <c r="E223" s="22">
        <f>+SUMIF('TOTAL RECURSOS 2024'!$P:$P,CONCATENATE("M001",$A223,1,$F$8),'TOTAL RECURSOS 2024'!$N:$N)</f>
        <v>0</v>
      </c>
      <c r="F223" s="22">
        <f>+SUMIF('TOTAL RECURSOS 2024'!$P:$P,CONCATENATE("E006",$A223,1,$F$8),'TOTAL RECURSOS 2024'!$N:$N)</f>
        <v>0</v>
      </c>
      <c r="G223" s="22">
        <f>+SUMIF('TOTAL RECURSOS 2024'!$P:$P,CONCATENATE("K024",$A223,1,$G$8),'TOTAL RECURSOS 2024'!$N:$N)</f>
        <v>0</v>
      </c>
      <c r="H223" s="22">
        <f>+SUMIF('TOTAL RECURSOS 2024'!$P:$P,CONCATENATE("O001",$A223,4,$F$8),'TOTAL RECURSOS 2024'!$N:$N)</f>
        <v>0</v>
      </c>
      <c r="I223" s="22">
        <f>+SUMIF('TOTAL RECURSOS 2024'!$P:$P,CONCATENATE("M001",$A223,4,$F$8),'TOTAL RECURSOS 2024'!$N:$N)</f>
        <v>0</v>
      </c>
      <c r="J223" s="22">
        <f>+SUMIF('TOTAL RECURSOS 2024'!$P:$P,CONCATENATE("E006",$A223,4,$F$8),'TOTAL RECURSOS 2024'!$N:$N)</f>
        <v>327000</v>
      </c>
    </row>
    <row r="224" spans="1:10" ht="17.100000000000001" customHeight="1" x14ac:dyDescent="0.25">
      <c r="A224" s="27" t="s">
        <v>187</v>
      </c>
      <c r="B224" s="21" t="s">
        <v>353</v>
      </c>
      <c r="C224" s="22">
        <f t="shared" ref="C224:J224" si="94">+C225</f>
        <v>12329230</v>
      </c>
      <c r="D224" s="22">
        <f t="shared" si="94"/>
        <v>0</v>
      </c>
      <c r="E224" s="22">
        <f t="shared" si="94"/>
        <v>0</v>
      </c>
      <c r="F224" s="22">
        <f t="shared" si="94"/>
        <v>5455150</v>
      </c>
      <c r="G224" s="22">
        <f t="shared" si="94"/>
        <v>0</v>
      </c>
      <c r="H224" s="22">
        <f t="shared" si="94"/>
        <v>0</v>
      </c>
      <c r="I224" s="22">
        <f t="shared" si="94"/>
        <v>0</v>
      </c>
      <c r="J224" s="22">
        <f t="shared" si="94"/>
        <v>6874080</v>
      </c>
    </row>
    <row r="225" spans="1:10" ht="17.100000000000001" customHeight="1" x14ac:dyDescent="0.25">
      <c r="A225" s="28" t="s">
        <v>43</v>
      </c>
      <c r="B225" s="21" t="s">
        <v>354</v>
      </c>
      <c r="C225" s="22">
        <f>+SUM(D225:J225)</f>
        <v>12329230</v>
      </c>
      <c r="D225" s="22">
        <f>+SUMIF('TOTAL RECURSOS 2024'!$P:$P,CONCATENATE("O001",$A225,1,$F$8),'TOTAL RECURSOS 2024'!$N:$N)</f>
        <v>0</v>
      </c>
      <c r="E225" s="22">
        <f>+SUMIF('TOTAL RECURSOS 2024'!$P:$P,CONCATENATE("M001",$A225,1,$F$8),'TOTAL RECURSOS 2024'!$N:$N)</f>
        <v>0</v>
      </c>
      <c r="F225" s="22">
        <f>+SUMIF('TOTAL RECURSOS 2024'!$P:$P,CONCATENATE("E006",$A225,1,$F$8),'TOTAL RECURSOS 2024'!$N:$N)</f>
        <v>5455150</v>
      </c>
      <c r="G225" s="22">
        <f>+SUMIF('TOTAL RECURSOS 2024'!$P:$P,CONCATENATE("K024",$A225,1,$G$8),'TOTAL RECURSOS 2024'!$N:$N)</f>
        <v>0</v>
      </c>
      <c r="H225" s="22">
        <f>+SUMIF('TOTAL RECURSOS 2024'!$P:$P,CONCATENATE("O001",$A225,4,$F$8),'TOTAL RECURSOS 2024'!$N:$N)</f>
        <v>0</v>
      </c>
      <c r="I225" s="22">
        <f>+SUMIF('TOTAL RECURSOS 2024'!$P:$P,CONCATENATE("M001",$A225,4,$F$8),'TOTAL RECURSOS 2024'!$N:$N)</f>
        <v>0</v>
      </c>
      <c r="J225" s="22">
        <f>+SUMIF('TOTAL RECURSOS 2024'!$P:$P,CONCATENATE("E006",$A225,4,$F$8),'TOTAL RECURSOS 2024'!$N:$N)</f>
        <v>6874080</v>
      </c>
    </row>
    <row r="226" spans="1:10" ht="17.100000000000001" customHeight="1" x14ac:dyDescent="0.25">
      <c r="A226" s="27" t="s">
        <v>188</v>
      </c>
      <c r="B226" s="21" t="s">
        <v>355</v>
      </c>
      <c r="C226" s="22">
        <f t="shared" ref="C226:J226" si="95">+C227</f>
        <v>3851655</v>
      </c>
      <c r="D226" s="22">
        <f t="shared" si="95"/>
        <v>0</v>
      </c>
      <c r="E226" s="22">
        <f t="shared" si="95"/>
        <v>0</v>
      </c>
      <c r="F226" s="22">
        <f t="shared" si="95"/>
        <v>3136560</v>
      </c>
      <c r="G226" s="22">
        <f t="shared" si="95"/>
        <v>0</v>
      </c>
      <c r="H226" s="22">
        <f t="shared" si="95"/>
        <v>0</v>
      </c>
      <c r="I226" s="22">
        <f t="shared" si="95"/>
        <v>0</v>
      </c>
      <c r="J226" s="22">
        <f t="shared" si="95"/>
        <v>715095</v>
      </c>
    </row>
    <row r="227" spans="1:10" ht="17.100000000000001" customHeight="1" x14ac:dyDescent="0.25">
      <c r="A227" s="28" t="s">
        <v>44</v>
      </c>
      <c r="B227" s="21" t="s">
        <v>356</v>
      </c>
      <c r="C227" s="22">
        <f>+SUM(D227:J227)</f>
        <v>3851655</v>
      </c>
      <c r="D227" s="22">
        <f>+SUMIF('TOTAL RECURSOS 2024'!$P:$P,CONCATENATE("O001",$A227,1,$F$8),'TOTAL RECURSOS 2024'!$N:$N)</f>
        <v>0</v>
      </c>
      <c r="E227" s="22">
        <f>+SUMIF('TOTAL RECURSOS 2024'!$P:$P,CONCATENATE("M001",$A227,1,$F$8),'TOTAL RECURSOS 2024'!$N:$N)</f>
        <v>0</v>
      </c>
      <c r="F227" s="22">
        <f>+SUMIF('TOTAL RECURSOS 2024'!$P:$P,CONCATENATE("E006",$A227,1,$F$8),'TOTAL RECURSOS 2024'!$N:$N)</f>
        <v>3136560</v>
      </c>
      <c r="G227" s="22">
        <f>+SUMIF('TOTAL RECURSOS 2024'!$P:$P,CONCATENATE("K024",$A227,1,$G$8),'TOTAL RECURSOS 2024'!$N:$N)</f>
        <v>0</v>
      </c>
      <c r="H227" s="22">
        <f>+SUMIF('TOTAL RECURSOS 2024'!$P:$P,CONCATENATE("O001",$A227,4,$F$8),'TOTAL RECURSOS 2024'!$N:$N)</f>
        <v>0</v>
      </c>
      <c r="I227" s="22">
        <f>+SUMIF('TOTAL RECURSOS 2024'!$P:$P,CONCATENATE("M001",$A227,4,$F$8),'TOTAL RECURSOS 2024'!$N:$N)</f>
        <v>0</v>
      </c>
      <c r="J227" s="22">
        <f>+SUMIF('TOTAL RECURSOS 2024'!$P:$P,CONCATENATE("E006",$A227,4,$F$8),'TOTAL RECURSOS 2024'!$N:$N)</f>
        <v>715095</v>
      </c>
    </row>
    <row r="228" spans="1:10" ht="17.100000000000001" customHeight="1" x14ac:dyDescent="0.25">
      <c r="A228" s="27" t="s">
        <v>189</v>
      </c>
      <c r="B228" s="21" t="s">
        <v>357</v>
      </c>
      <c r="C228" s="22">
        <f t="shared" ref="C228:J228" si="96">+C229</f>
        <v>2873508</v>
      </c>
      <c r="D228" s="22">
        <f t="shared" si="96"/>
        <v>0</v>
      </c>
      <c r="E228" s="22">
        <f t="shared" si="96"/>
        <v>0</v>
      </c>
      <c r="F228" s="22">
        <f t="shared" si="96"/>
        <v>997295</v>
      </c>
      <c r="G228" s="22">
        <f t="shared" si="96"/>
        <v>0</v>
      </c>
      <c r="H228" s="22">
        <f t="shared" si="96"/>
        <v>0</v>
      </c>
      <c r="I228" s="22">
        <f t="shared" si="96"/>
        <v>0</v>
      </c>
      <c r="J228" s="22">
        <f t="shared" si="96"/>
        <v>1876213</v>
      </c>
    </row>
    <row r="229" spans="1:10" ht="17.100000000000001" customHeight="1" x14ac:dyDescent="0.25">
      <c r="A229" s="28" t="s">
        <v>45</v>
      </c>
      <c r="B229" s="21" t="s">
        <v>357</v>
      </c>
      <c r="C229" s="22">
        <f>+SUM(D229:J229)</f>
        <v>2873508</v>
      </c>
      <c r="D229" s="22">
        <f>+SUMIF('TOTAL RECURSOS 2024'!$P:$P,CONCATENATE("O001",$A229,1,$F$8),'TOTAL RECURSOS 2024'!$N:$N)</f>
        <v>0</v>
      </c>
      <c r="E229" s="22">
        <f>+SUMIF('TOTAL RECURSOS 2024'!$P:$P,CONCATENATE("M001",$A229,1,$F$8),'TOTAL RECURSOS 2024'!$N:$N)</f>
        <v>0</v>
      </c>
      <c r="F229" s="22">
        <f>+SUMIF('TOTAL RECURSOS 2024'!$P:$P,CONCATENATE("E006",$A229,1,$F$8),'TOTAL RECURSOS 2024'!$N:$N)</f>
        <v>997295</v>
      </c>
      <c r="G229" s="22">
        <f>+SUMIF('TOTAL RECURSOS 2024'!$P:$P,CONCATENATE("K024",$A229,1,$G$8),'TOTAL RECURSOS 2024'!$N:$N)</f>
        <v>0</v>
      </c>
      <c r="H229" s="22">
        <f>+SUMIF('TOTAL RECURSOS 2024'!$P:$P,CONCATENATE("O001",$A229,4,$F$8),'TOTAL RECURSOS 2024'!$N:$N)</f>
        <v>0</v>
      </c>
      <c r="I229" s="22">
        <f>+SUMIF('TOTAL RECURSOS 2024'!$P:$P,CONCATENATE("M001",$A229,4,$F$8),'TOTAL RECURSOS 2024'!$N:$N)</f>
        <v>0</v>
      </c>
      <c r="J229" s="22">
        <f>+SUMIF('TOTAL RECURSOS 2024'!$P:$P,CONCATENATE("E006",$A229,4,$F$8),'TOTAL RECURSOS 2024'!$N:$N)</f>
        <v>1876213</v>
      </c>
    </row>
    <row r="230" spans="1:10" s="9" customFormat="1" ht="17.100000000000001" customHeight="1" x14ac:dyDescent="0.2">
      <c r="A230" s="26">
        <v>3700</v>
      </c>
      <c r="B230" s="19" t="s">
        <v>358</v>
      </c>
      <c r="C230" s="20">
        <f t="shared" ref="C230:J230" si="97">+C231+C235+C239+C242</f>
        <v>3207000</v>
      </c>
      <c r="D230" s="20">
        <f t="shared" si="97"/>
        <v>0</v>
      </c>
      <c r="E230" s="20">
        <f t="shared" si="97"/>
        <v>0</v>
      </c>
      <c r="F230" s="20">
        <f t="shared" si="97"/>
        <v>0</v>
      </c>
      <c r="G230" s="20">
        <f t="shared" si="97"/>
        <v>0</v>
      </c>
      <c r="H230" s="20">
        <f t="shared" si="97"/>
        <v>7000</v>
      </c>
      <c r="I230" s="20">
        <f t="shared" si="97"/>
        <v>12000</v>
      </c>
      <c r="J230" s="20">
        <f t="shared" si="97"/>
        <v>3188000</v>
      </c>
    </row>
    <row r="231" spans="1:10" ht="17.100000000000001" customHeight="1" x14ac:dyDescent="0.25">
      <c r="A231" s="27" t="s">
        <v>190</v>
      </c>
      <c r="B231" s="21" t="s">
        <v>359</v>
      </c>
      <c r="C231" s="22">
        <f t="shared" ref="C231:J231" si="98">+C232+C233+C234</f>
        <v>830000</v>
      </c>
      <c r="D231" s="22">
        <f t="shared" si="98"/>
        <v>0</v>
      </c>
      <c r="E231" s="22">
        <f t="shared" si="98"/>
        <v>0</v>
      </c>
      <c r="F231" s="22">
        <f t="shared" si="98"/>
        <v>0</v>
      </c>
      <c r="G231" s="22">
        <f t="shared" si="98"/>
        <v>0</v>
      </c>
      <c r="H231" s="22">
        <f t="shared" si="98"/>
        <v>0</v>
      </c>
      <c r="I231" s="22">
        <f t="shared" si="98"/>
        <v>0</v>
      </c>
      <c r="J231" s="22">
        <f t="shared" si="98"/>
        <v>830000</v>
      </c>
    </row>
    <row r="232" spans="1:10" ht="17.100000000000001" customHeight="1" x14ac:dyDescent="0.25">
      <c r="A232" s="28" t="s">
        <v>104</v>
      </c>
      <c r="B232" s="21" t="s">
        <v>360</v>
      </c>
      <c r="C232" s="22">
        <f>+SUM(D232:J232)</f>
        <v>350000</v>
      </c>
      <c r="D232" s="22">
        <f>+SUMIF('TOTAL RECURSOS 2024'!$P:$P,CONCATENATE("O001",$A232,1,$F$8),'TOTAL RECURSOS 2024'!$N:$N)</f>
        <v>0</v>
      </c>
      <c r="E232" s="22">
        <f>+SUMIF('TOTAL RECURSOS 2024'!$P:$P,CONCATENATE("M001",$A232,1,$F$8),'TOTAL RECURSOS 2024'!$N:$N)</f>
        <v>0</v>
      </c>
      <c r="F232" s="22">
        <f>+SUMIF('TOTAL RECURSOS 2024'!$P:$P,CONCATENATE("E006",$A232,1,$F$8),'TOTAL RECURSOS 2024'!$N:$N)</f>
        <v>0</v>
      </c>
      <c r="G232" s="22">
        <f>+SUMIF('TOTAL RECURSOS 2024'!$P:$P,CONCATENATE("K024",$A232,1,$G$8),'TOTAL RECURSOS 2024'!$N:$N)</f>
        <v>0</v>
      </c>
      <c r="H232" s="22">
        <f>+SUMIF('TOTAL RECURSOS 2024'!$P:$P,CONCATENATE("O001",$A232,4,$F$8),'TOTAL RECURSOS 2024'!$N:$N)</f>
        <v>0</v>
      </c>
      <c r="I232" s="22">
        <f>+SUMIF('TOTAL RECURSOS 2024'!$P:$P,CONCATENATE("M001",$A232,4,$F$8),'TOTAL RECURSOS 2024'!$N:$N)</f>
        <v>0</v>
      </c>
      <c r="J232" s="22">
        <f>+SUMIF('TOTAL RECURSOS 2024'!$P:$P,CONCATENATE("E006",$A232,4,$F$8),'TOTAL RECURSOS 2024'!$N:$N)</f>
        <v>350000</v>
      </c>
    </row>
    <row r="233" spans="1:10" ht="17.100000000000001" customHeight="1" x14ac:dyDescent="0.25">
      <c r="A233" s="28" t="s">
        <v>105</v>
      </c>
      <c r="B233" s="30" t="s">
        <v>396</v>
      </c>
      <c r="C233" s="22">
        <f>+SUM(D233:J233)</f>
        <v>80000</v>
      </c>
      <c r="D233" s="22">
        <f>+SUMIF('TOTAL RECURSOS 2024'!$P:$P,CONCATENATE("O001",$A233,1,$F$8),'TOTAL RECURSOS 2024'!$N:$N)</f>
        <v>0</v>
      </c>
      <c r="E233" s="22">
        <f>+SUMIF('TOTAL RECURSOS 2024'!$P:$P,CONCATENATE("M001",$A233,1,$F$8),'TOTAL RECURSOS 2024'!$N:$N)</f>
        <v>0</v>
      </c>
      <c r="F233" s="22">
        <f>+SUMIF('TOTAL RECURSOS 2024'!$P:$P,CONCATENATE("E006",$A233,1,$F$8),'TOTAL RECURSOS 2024'!$N:$N)</f>
        <v>0</v>
      </c>
      <c r="G233" s="22">
        <f>+SUMIF('TOTAL RECURSOS 2024'!$P:$P,CONCATENATE("K024",$A233,1,$G$8),'TOTAL RECURSOS 2024'!$N:$N)</f>
        <v>0</v>
      </c>
      <c r="H233" s="22">
        <f>+SUMIF('TOTAL RECURSOS 2024'!$P:$P,CONCATENATE("O001",$A233,4,$F$8),'TOTAL RECURSOS 2024'!$N:$N)</f>
        <v>0</v>
      </c>
      <c r="I233" s="22">
        <f>+SUMIF('TOTAL RECURSOS 2024'!$P:$P,CONCATENATE("M001",$A233,4,$F$8),'TOTAL RECURSOS 2024'!$N:$N)</f>
        <v>0</v>
      </c>
      <c r="J233" s="22">
        <f>+SUMIF('TOTAL RECURSOS 2024'!$P:$P,CONCATENATE("E006",$A233,4,$F$8),'TOTAL RECURSOS 2024'!$N:$N)</f>
        <v>80000</v>
      </c>
    </row>
    <row r="234" spans="1:10" ht="17.100000000000001" customHeight="1" x14ac:dyDescent="0.25">
      <c r="A234" s="28" t="s">
        <v>106</v>
      </c>
      <c r="B234" s="29" t="s">
        <v>361</v>
      </c>
      <c r="C234" s="22">
        <f>+SUM(D234:J234)</f>
        <v>400000</v>
      </c>
      <c r="D234" s="22">
        <f>+SUMIF('TOTAL RECURSOS 2024'!$P:$P,CONCATENATE("O001",$A234,1,$F$8),'TOTAL RECURSOS 2024'!$N:$N)</f>
        <v>0</v>
      </c>
      <c r="E234" s="22">
        <f>+SUMIF('TOTAL RECURSOS 2024'!$P:$P,CONCATENATE("M001",$A234,1,$F$8),'TOTAL RECURSOS 2024'!$N:$N)</f>
        <v>0</v>
      </c>
      <c r="F234" s="22">
        <f>+SUMIF('TOTAL RECURSOS 2024'!$P:$P,CONCATENATE("E006",$A234,1,$F$8),'TOTAL RECURSOS 2024'!$N:$N)</f>
        <v>0</v>
      </c>
      <c r="G234" s="22">
        <f>+SUMIF('TOTAL RECURSOS 2024'!$P:$P,CONCATENATE("K024",$A234,1,$G$8),'TOTAL RECURSOS 2024'!$N:$N)</f>
        <v>0</v>
      </c>
      <c r="H234" s="22">
        <f>+SUMIF('TOTAL RECURSOS 2024'!$P:$P,CONCATENATE("O001",$A234,4,$F$8),'TOTAL RECURSOS 2024'!$N:$N)</f>
        <v>0</v>
      </c>
      <c r="I234" s="22">
        <f>+SUMIF('TOTAL RECURSOS 2024'!$P:$P,CONCATENATE("M001",$A234,4,$F$8),'TOTAL RECURSOS 2024'!$N:$N)</f>
        <v>0</v>
      </c>
      <c r="J234" s="22">
        <f>+SUMIF('TOTAL RECURSOS 2024'!$P:$P,CONCATENATE("E006",$A234,4,$F$8),'TOTAL RECURSOS 2024'!$N:$N)</f>
        <v>400000</v>
      </c>
    </row>
    <row r="235" spans="1:10" ht="17.100000000000001" customHeight="1" x14ac:dyDescent="0.25">
      <c r="A235" s="27" t="s">
        <v>191</v>
      </c>
      <c r="B235" s="21" t="s">
        <v>362</v>
      </c>
      <c r="C235" s="22">
        <f t="shared" ref="C235:J235" si="99">+C236+C237+C238</f>
        <v>712000</v>
      </c>
      <c r="D235" s="22">
        <f t="shared" si="99"/>
        <v>0</v>
      </c>
      <c r="E235" s="22">
        <f t="shared" si="99"/>
        <v>0</v>
      </c>
      <c r="F235" s="22">
        <f t="shared" si="99"/>
        <v>0</v>
      </c>
      <c r="G235" s="22">
        <f t="shared" si="99"/>
        <v>0</v>
      </c>
      <c r="H235" s="22">
        <f t="shared" si="99"/>
        <v>2000</v>
      </c>
      <c r="I235" s="22">
        <f t="shared" si="99"/>
        <v>4000</v>
      </c>
      <c r="J235" s="22">
        <f t="shared" si="99"/>
        <v>706000</v>
      </c>
    </row>
    <row r="236" spans="1:10" ht="17.100000000000001" customHeight="1" x14ac:dyDescent="0.25">
      <c r="A236" s="28" t="s">
        <v>68</v>
      </c>
      <c r="B236" s="21" t="s">
        <v>363</v>
      </c>
      <c r="C236" s="22">
        <f>+SUM(D236:J236)</f>
        <v>430000</v>
      </c>
      <c r="D236" s="22">
        <f>+SUMIF('TOTAL RECURSOS 2024'!$P:$P,CONCATENATE("O001",$A236,1,$F$8),'TOTAL RECURSOS 2024'!$N:$N)</f>
        <v>0</v>
      </c>
      <c r="E236" s="22">
        <f>+SUMIF('TOTAL RECURSOS 2024'!$P:$P,CONCATENATE("M001",$A236,1,$F$8),'TOTAL RECURSOS 2024'!$N:$N)</f>
        <v>0</v>
      </c>
      <c r="F236" s="22">
        <f>+SUMIF('TOTAL RECURSOS 2024'!$P:$P,CONCATENATE("E006",$A236,1,$F$8),'TOTAL RECURSOS 2024'!$N:$N)</f>
        <v>0</v>
      </c>
      <c r="G236" s="22">
        <f>+SUMIF('TOTAL RECURSOS 2024'!$P:$P,CONCATENATE("K024",$A236,1,$G$8),'TOTAL RECURSOS 2024'!$N:$N)</f>
        <v>0</v>
      </c>
      <c r="H236" s="22">
        <f>+SUMIF('TOTAL RECURSOS 2024'!$P:$P,CONCATENATE("O001",$A236,4,$F$8),'TOTAL RECURSOS 2024'!$N:$N)</f>
        <v>0</v>
      </c>
      <c r="I236" s="22">
        <f>+SUMIF('TOTAL RECURSOS 2024'!$P:$P,CONCATENATE("M001",$A236,4,$F$8),'TOTAL RECURSOS 2024'!$N:$N)</f>
        <v>0</v>
      </c>
      <c r="J236" s="22">
        <f>+SUMIF('TOTAL RECURSOS 2024'!$P:$P,CONCATENATE("E006",$A236,4,$F$8),'TOTAL RECURSOS 2024'!$N:$N)</f>
        <v>430000</v>
      </c>
    </row>
    <row r="237" spans="1:10" ht="17.100000000000001" customHeight="1" x14ac:dyDescent="0.25">
      <c r="A237" s="28" t="s">
        <v>61</v>
      </c>
      <c r="B237" s="29" t="s">
        <v>364</v>
      </c>
      <c r="C237" s="22">
        <f>+SUM(D237:J237)</f>
        <v>182000</v>
      </c>
      <c r="D237" s="22">
        <f>+SUMIF('TOTAL RECURSOS 2024'!$P:$P,CONCATENATE("O001",$A237,1,$F$8),'TOTAL RECURSOS 2024'!$N:$N)</f>
        <v>0</v>
      </c>
      <c r="E237" s="22">
        <f>+SUMIF('TOTAL RECURSOS 2024'!$P:$P,CONCATENATE("M001",$A237,1,$F$8),'TOTAL RECURSOS 2024'!$N:$N)</f>
        <v>0</v>
      </c>
      <c r="F237" s="22">
        <f>+SUMIF('TOTAL RECURSOS 2024'!$P:$P,CONCATENATE("E006",$A237,1,$F$8),'TOTAL RECURSOS 2024'!$N:$N)</f>
        <v>0</v>
      </c>
      <c r="G237" s="22">
        <f>+SUMIF('TOTAL RECURSOS 2024'!$P:$P,CONCATENATE("K024",$A237,1,$G$8),'TOTAL RECURSOS 2024'!$N:$N)</f>
        <v>0</v>
      </c>
      <c r="H237" s="22">
        <f>+SUMIF('TOTAL RECURSOS 2024'!$P:$P,CONCATENATE("O001",$A237,4,$F$8),'TOTAL RECURSOS 2024'!$N:$N)</f>
        <v>2000</v>
      </c>
      <c r="I237" s="22">
        <f>+SUMIF('TOTAL RECURSOS 2024'!$P:$P,CONCATENATE("M001",$A237,4,$F$8),'TOTAL RECURSOS 2024'!$N:$N)</f>
        <v>4000</v>
      </c>
      <c r="J237" s="22">
        <f>+SUMIF('TOTAL RECURSOS 2024'!$P:$P,CONCATENATE("E006",$A237,4,$F$8),'TOTAL RECURSOS 2024'!$N:$N)</f>
        <v>176000</v>
      </c>
    </row>
    <row r="238" spans="1:10" ht="17.100000000000001" customHeight="1" x14ac:dyDescent="0.25">
      <c r="A238" s="28" t="s">
        <v>107</v>
      </c>
      <c r="B238" s="29" t="s">
        <v>365</v>
      </c>
      <c r="C238" s="22">
        <f>+SUM(D238:J238)</f>
        <v>100000</v>
      </c>
      <c r="D238" s="22">
        <f>+SUMIF('TOTAL RECURSOS 2024'!$P:$P,CONCATENATE("O001",$A238,1,$F$8),'TOTAL RECURSOS 2024'!$N:$N)</f>
        <v>0</v>
      </c>
      <c r="E238" s="22">
        <f>+SUMIF('TOTAL RECURSOS 2024'!$P:$P,CONCATENATE("M001",$A238,1,$F$8),'TOTAL RECURSOS 2024'!$N:$N)</f>
        <v>0</v>
      </c>
      <c r="F238" s="22">
        <f>+SUMIF('TOTAL RECURSOS 2024'!$P:$P,CONCATENATE("E006",$A238,1,$F$8),'TOTAL RECURSOS 2024'!$N:$N)</f>
        <v>0</v>
      </c>
      <c r="G238" s="22">
        <f>+SUMIF('TOTAL RECURSOS 2024'!$P:$P,CONCATENATE("K024",$A238,1,$G$8),'TOTAL RECURSOS 2024'!$N:$N)</f>
        <v>0</v>
      </c>
      <c r="H238" s="22">
        <f>+SUMIF('TOTAL RECURSOS 2024'!$P:$P,CONCATENATE("O001",$A238,4,$F$8),'TOTAL RECURSOS 2024'!$N:$N)</f>
        <v>0</v>
      </c>
      <c r="I238" s="22">
        <f>+SUMIF('TOTAL RECURSOS 2024'!$P:$P,CONCATENATE("M001",$A238,4,$F$8),'TOTAL RECURSOS 2024'!$N:$N)</f>
        <v>0</v>
      </c>
      <c r="J238" s="22">
        <f>+SUMIF('TOTAL RECURSOS 2024'!$P:$P,CONCATENATE("E006",$A238,4,$F$8),'TOTAL RECURSOS 2024'!$N:$N)</f>
        <v>100000</v>
      </c>
    </row>
    <row r="239" spans="1:10" ht="17.100000000000001" customHeight="1" x14ac:dyDescent="0.25">
      <c r="A239" s="27" t="s">
        <v>192</v>
      </c>
      <c r="B239" s="21" t="s">
        <v>366</v>
      </c>
      <c r="C239" s="22">
        <f t="shared" ref="C239:J239" si="100">+C240+C241</f>
        <v>1165000</v>
      </c>
      <c r="D239" s="22">
        <f t="shared" si="100"/>
        <v>0</v>
      </c>
      <c r="E239" s="22">
        <f t="shared" si="100"/>
        <v>0</v>
      </c>
      <c r="F239" s="22">
        <f t="shared" si="100"/>
        <v>0</v>
      </c>
      <c r="G239" s="22">
        <f t="shared" si="100"/>
        <v>0</v>
      </c>
      <c r="H239" s="22">
        <f t="shared" si="100"/>
        <v>5000</v>
      </c>
      <c r="I239" s="22">
        <f t="shared" si="100"/>
        <v>8000</v>
      </c>
      <c r="J239" s="22">
        <f t="shared" si="100"/>
        <v>1152000</v>
      </c>
    </row>
    <row r="240" spans="1:10" ht="17.100000000000001" customHeight="1" x14ac:dyDescent="0.25">
      <c r="A240" s="28" t="s">
        <v>69</v>
      </c>
      <c r="B240" s="21" t="s">
        <v>367</v>
      </c>
      <c r="C240" s="22">
        <f>+SUM(D240:J240)</f>
        <v>910000</v>
      </c>
      <c r="D240" s="22">
        <f>+SUMIF('TOTAL RECURSOS 2024'!$P:$P,CONCATENATE("O001",$A240,1,$F$8),'TOTAL RECURSOS 2024'!$N:$N)</f>
        <v>0</v>
      </c>
      <c r="E240" s="22">
        <f>+SUMIF('TOTAL RECURSOS 2024'!$P:$P,CONCATENATE("M001",$A240,1,$F$8),'TOTAL RECURSOS 2024'!$N:$N)</f>
        <v>0</v>
      </c>
      <c r="F240" s="22">
        <f>+SUMIF('TOTAL RECURSOS 2024'!$P:$P,CONCATENATE("E006",$A240,1,$F$8),'TOTAL RECURSOS 2024'!$N:$N)</f>
        <v>0</v>
      </c>
      <c r="G240" s="22">
        <f>+SUMIF('TOTAL RECURSOS 2024'!$P:$P,CONCATENATE("K024",$A240,1,$G$8),'TOTAL RECURSOS 2024'!$N:$N)</f>
        <v>0</v>
      </c>
      <c r="H240" s="22">
        <f>+SUMIF('TOTAL RECURSOS 2024'!$P:$P,CONCATENATE("O001",$A240,4,$F$8),'TOTAL RECURSOS 2024'!$N:$N)</f>
        <v>0</v>
      </c>
      <c r="I240" s="22">
        <f>+SUMIF('TOTAL RECURSOS 2024'!$P:$P,CONCATENATE("M001",$A240,4,$F$8),'TOTAL RECURSOS 2024'!$N:$N)</f>
        <v>0</v>
      </c>
      <c r="J240" s="22">
        <f>+SUMIF('TOTAL RECURSOS 2024'!$P:$P,CONCATENATE("E006",$A240,4,$F$8),'TOTAL RECURSOS 2024'!$N:$N)</f>
        <v>910000</v>
      </c>
    </row>
    <row r="241" spans="1:10" ht="17.100000000000001" customHeight="1" x14ac:dyDescent="0.25">
      <c r="A241" s="28" t="s">
        <v>62</v>
      </c>
      <c r="B241" s="21" t="s">
        <v>368</v>
      </c>
      <c r="C241" s="22">
        <f>+SUM(D241:J241)</f>
        <v>255000</v>
      </c>
      <c r="D241" s="22">
        <f>+SUMIF('TOTAL RECURSOS 2024'!$P:$P,CONCATENATE("O001",$A241,1,$F$8),'TOTAL RECURSOS 2024'!$N:$N)</f>
        <v>0</v>
      </c>
      <c r="E241" s="22">
        <f>+SUMIF('TOTAL RECURSOS 2024'!$P:$P,CONCATENATE("M001",$A241,1,$F$8),'TOTAL RECURSOS 2024'!$N:$N)</f>
        <v>0</v>
      </c>
      <c r="F241" s="22">
        <f>+SUMIF('TOTAL RECURSOS 2024'!$P:$P,CONCATENATE("E006",$A241,1,$F$8),'TOTAL RECURSOS 2024'!$N:$N)</f>
        <v>0</v>
      </c>
      <c r="G241" s="22">
        <f>+SUMIF('TOTAL RECURSOS 2024'!$P:$P,CONCATENATE("K024",$A241,1,$G$8),'TOTAL RECURSOS 2024'!$N:$N)</f>
        <v>0</v>
      </c>
      <c r="H241" s="22">
        <f>+SUMIF('TOTAL RECURSOS 2024'!$P:$P,CONCATENATE("O001",$A241,4,$F$8),'TOTAL RECURSOS 2024'!$N:$N)</f>
        <v>5000</v>
      </c>
      <c r="I241" s="22">
        <f>+SUMIF('TOTAL RECURSOS 2024'!$P:$P,CONCATENATE("M001",$A241,4,$F$8),'TOTAL RECURSOS 2024'!$N:$N)</f>
        <v>8000</v>
      </c>
      <c r="J241" s="22">
        <f>+SUMIF('TOTAL RECURSOS 2024'!$P:$P,CONCATENATE("E006",$A241,4,$F$8),'TOTAL RECURSOS 2024'!$N:$N)</f>
        <v>242000</v>
      </c>
    </row>
    <row r="242" spans="1:10" ht="17.100000000000001" customHeight="1" x14ac:dyDescent="0.25">
      <c r="A242" s="27" t="s">
        <v>193</v>
      </c>
      <c r="B242" s="21" t="s">
        <v>369</v>
      </c>
      <c r="C242" s="22">
        <f t="shared" ref="C242:J242" si="101">+C243</f>
        <v>500000</v>
      </c>
      <c r="D242" s="22">
        <f t="shared" si="101"/>
        <v>0</v>
      </c>
      <c r="E242" s="22">
        <f t="shared" si="101"/>
        <v>0</v>
      </c>
      <c r="F242" s="22">
        <f t="shared" si="101"/>
        <v>0</v>
      </c>
      <c r="G242" s="22">
        <f t="shared" si="101"/>
        <v>0</v>
      </c>
      <c r="H242" s="22">
        <f t="shared" si="101"/>
        <v>0</v>
      </c>
      <c r="I242" s="22">
        <f t="shared" si="101"/>
        <v>0</v>
      </c>
      <c r="J242" s="22">
        <f t="shared" si="101"/>
        <v>500000</v>
      </c>
    </row>
    <row r="243" spans="1:10" ht="17.100000000000001" customHeight="1" x14ac:dyDescent="0.25">
      <c r="A243" s="28" t="s">
        <v>108</v>
      </c>
      <c r="B243" s="29" t="s">
        <v>370</v>
      </c>
      <c r="C243" s="22">
        <f>+SUM(D243:J243)</f>
        <v>500000</v>
      </c>
      <c r="D243" s="22">
        <f>+SUMIF('TOTAL RECURSOS 2024'!$P:$P,CONCATENATE("O001",$A243,1,$F$8),'TOTAL RECURSOS 2024'!$N:$N)</f>
        <v>0</v>
      </c>
      <c r="E243" s="22">
        <f>+SUMIF('TOTAL RECURSOS 2024'!$P:$P,CONCATENATE("M001",$A243,1,$F$8),'TOTAL RECURSOS 2024'!$N:$N)</f>
        <v>0</v>
      </c>
      <c r="F243" s="22">
        <f>+SUMIF('TOTAL RECURSOS 2024'!$P:$P,CONCATENATE("E006",$A243,1,$F$8),'TOTAL RECURSOS 2024'!$N:$N)</f>
        <v>0</v>
      </c>
      <c r="G243" s="22">
        <f>+SUMIF('TOTAL RECURSOS 2024'!$P:$P,CONCATENATE("K024",$A243,1,$G$8),'TOTAL RECURSOS 2024'!$N:$N)</f>
        <v>0</v>
      </c>
      <c r="H243" s="22">
        <f>+SUMIF('TOTAL RECURSOS 2024'!$P:$P,CONCATENATE("O001",$A243,4,$F$8),'TOTAL RECURSOS 2024'!$N:$N)</f>
        <v>0</v>
      </c>
      <c r="I243" s="22">
        <f>+SUMIF('TOTAL RECURSOS 2024'!$P:$P,CONCATENATE("M001",$A243,4,$F$8),'TOTAL RECURSOS 2024'!$N:$N)</f>
        <v>0</v>
      </c>
      <c r="J243" s="22">
        <f>+SUMIF('TOTAL RECURSOS 2024'!$P:$P,CONCATENATE("E006",$A243,4,$F$8),'TOTAL RECURSOS 2024'!$N:$N)</f>
        <v>500000</v>
      </c>
    </row>
    <row r="244" spans="1:10" s="9" customFormat="1" ht="17.100000000000001" customHeight="1" x14ac:dyDescent="0.2">
      <c r="A244" s="26">
        <v>3800</v>
      </c>
      <c r="B244" s="19" t="s">
        <v>371</v>
      </c>
      <c r="C244" s="20">
        <f>+C245+C247+C249+C251</f>
        <v>0</v>
      </c>
      <c r="D244" s="20">
        <f t="shared" ref="D244:J244" si="102">+D245+D247+D249+D251</f>
        <v>0</v>
      </c>
      <c r="E244" s="20">
        <f t="shared" si="102"/>
        <v>0</v>
      </c>
      <c r="F244" s="20">
        <f t="shared" si="102"/>
        <v>0</v>
      </c>
      <c r="G244" s="20">
        <f t="shared" si="102"/>
        <v>0</v>
      </c>
      <c r="H244" s="20">
        <f t="shared" si="102"/>
        <v>0</v>
      </c>
      <c r="I244" s="20">
        <f t="shared" si="102"/>
        <v>0</v>
      </c>
      <c r="J244" s="20">
        <f t="shared" si="102"/>
        <v>0</v>
      </c>
    </row>
    <row r="245" spans="1:10" ht="17.100000000000001" customHeight="1" x14ac:dyDescent="0.25">
      <c r="A245" s="27" t="s">
        <v>194</v>
      </c>
      <c r="B245" s="21" t="s">
        <v>372</v>
      </c>
      <c r="C245" s="22">
        <f t="shared" ref="C245:J245" si="103">+C246</f>
        <v>0</v>
      </c>
      <c r="D245" s="22">
        <f t="shared" si="103"/>
        <v>0</v>
      </c>
      <c r="E245" s="22">
        <f t="shared" si="103"/>
        <v>0</v>
      </c>
      <c r="F245" s="22">
        <f t="shared" si="103"/>
        <v>0</v>
      </c>
      <c r="G245" s="22">
        <f t="shared" si="103"/>
        <v>0</v>
      </c>
      <c r="H245" s="22">
        <f t="shared" si="103"/>
        <v>0</v>
      </c>
      <c r="I245" s="22">
        <f t="shared" si="103"/>
        <v>0</v>
      </c>
      <c r="J245" s="22">
        <f t="shared" si="103"/>
        <v>0</v>
      </c>
    </row>
    <row r="246" spans="1:10" ht="17.100000000000001" customHeight="1" x14ac:dyDescent="0.25">
      <c r="A246" s="28" t="s">
        <v>70</v>
      </c>
      <c r="B246" s="21" t="s">
        <v>373</v>
      </c>
      <c r="C246" s="22">
        <f>+SUM(D246:J246)</f>
        <v>0</v>
      </c>
      <c r="D246" s="22">
        <f>+SUMIF('TOTAL RECURSOS 2024'!$P:$P,CONCATENATE("O001",$A246,1,$F$8),'TOTAL RECURSOS 2024'!$N:$N)</f>
        <v>0</v>
      </c>
      <c r="E246" s="22">
        <f>+SUMIF('TOTAL RECURSOS 2024'!$P:$P,CONCATENATE("M001",$A246,1,$F$8),'TOTAL RECURSOS 2024'!$N:$N)</f>
        <v>0</v>
      </c>
      <c r="F246" s="22">
        <f>+SUMIF('TOTAL RECURSOS 2024'!$P:$P,CONCATENATE("E006",$A246,1,$F$8),'TOTAL RECURSOS 2024'!$N:$N)</f>
        <v>0</v>
      </c>
      <c r="G246" s="22">
        <f>+SUMIF('TOTAL RECURSOS 2024'!$P:$P,CONCATENATE("K024",$A246,1,$G$8),'TOTAL RECURSOS 2024'!$N:$N)</f>
        <v>0</v>
      </c>
      <c r="H246" s="22">
        <f>+SUMIF('TOTAL RECURSOS 2024'!$P:$P,CONCATENATE("O001",$A246,4,$F$8),'TOTAL RECURSOS 2024'!$N:$N)</f>
        <v>0</v>
      </c>
      <c r="I246" s="22">
        <f>+SUMIF('TOTAL RECURSOS 2024'!$P:$P,CONCATENATE("M001",$A246,4,$F$8),'TOTAL RECURSOS 2024'!$N:$N)</f>
        <v>0</v>
      </c>
      <c r="J246" s="22">
        <f>+SUMIF('TOTAL RECURSOS 2024'!$P:$P,CONCATENATE("E006",$A246,4,$F$8),'TOTAL RECURSOS 2024'!$N:$N)</f>
        <v>0</v>
      </c>
    </row>
    <row r="247" spans="1:10" ht="17.100000000000001" customHeight="1" x14ac:dyDescent="0.25">
      <c r="A247" s="27" t="s">
        <v>195</v>
      </c>
      <c r="B247" s="21" t="s">
        <v>374</v>
      </c>
      <c r="C247" s="22">
        <f t="shared" ref="C247:J247" si="104">+C248</f>
        <v>0</v>
      </c>
      <c r="D247" s="22">
        <f t="shared" si="104"/>
        <v>0</v>
      </c>
      <c r="E247" s="22">
        <f t="shared" si="104"/>
        <v>0</v>
      </c>
      <c r="F247" s="22">
        <f t="shared" si="104"/>
        <v>0</v>
      </c>
      <c r="G247" s="22">
        <f t="shared" si="104"/>
        <v>0</v>
      </c>
      <c r="H247" s="22">
        <f t="shared" si="104"/>
        <v>0</v>
      </c>
      <c r="I247" s="22">
        <f t="shared" si="104"/>
        <v>0</v>
      </c>
      <c r="J247" s="22">
        <f t="shared" si="104"/>
        <v>0</v>
      </c>
    </row>
    <row r="248" spans="1:10" ht="17.100000000000001" customHeight="1" x14ac:dyDescent="0.25">
      <c r="A248" s="28" t="s">
        <v>109</v>
      </c>
      <c r="B248" s="21" t="s">
        <v>374</v>
      </c>
      <c r="C248" s="22">
        <f>+SUM(D248:J248)</f>
        <v>0</v>
      </c>
      <c r="D248" s="22">
        <f>+SUMIF('TOTAL RECURSOS 2024'!$P:$P,CONCATENATE("O001",$A248,1,$F$8),'TOTAL RECURSOS 2024'!$N:$N)</f>
        <v>0</v>
      </c>
      <c r="E248" s="22">
        <f>+SUMIF('TOTAL RECURSOS 2024'!$P:$P,CONCATENATE("M001",$A248,1,$F$8),'TOTAL RECURSOS 2024'!$N:$N)</f>
        <v>0</v>
      </c>
      <c r="F248" s="22">
        <f>+SUMIF('TOTAL RECURSOS 2024'!$P:$P,CONCATENATE("E006",$A248,1,$F$8),'TOTAL RECURSOS 2024'!$N:$N)</f>
        <v>0</v>
      </c>
      <c r="G248" s="22">
        <f>+SUMIF('TOTAL RECURSOS 2024'!$P:$P,CONCATENATE("K024",$A248,1,$G$8),'TOTAL RECURSOS 2024'!$N:$N)</f>
        <v>0</v>
      </c>
      <c r="H248" s="22">
        <f>+SUMIF('TOTAL RECURSOS 2024'!$P:$P,CONCATENATE("O001",$A248,4,$F$8),'TOTAL RECURSOS 2024'!$N:$N)</f>
        <v>0</v>
      </c>
      <c r="I248" s="22">
        <f>+SUMIF('TOTAL RECURSOS 2024'!$P:$P,CONCATENATE("M001",$A248,4,$F$8),'TOTAL RECURSOS 2024'!$N:$N)</f>
        <v>0</v>
      </c>
      <c r="J248" s="22">
        <f>+SUMIF('TOTAL RECURSOS 2024'!$P:$P,CONCATENATE("E006",$A248,4,$F$8),'TOTAL RECURSOS 2024'!$N:$N)</f>
        <v>0</v>
      </c>
    </row>
    <row r="249" spans="1:10" ht="17.100000000000001" customHeight="1" x14ac:dyDescent="0.25">
      <c r="A249" s="27">
        <v>384</v>
      </c>
      <c r="B249" s="21" t="s">
        <v>487</v>
      </c>
      <c r="C249" s="22">
        <f t="shared" ref="C249:J251" si="105">+C250</f>
        <v>0</v>
      </c>
      <c r="D249" s="22">
        <f t="shared" si="105"/>
        <v>0</v>
      </c>
      <c r="E249" s="22">
        <f t="shared" si="105"/>
        <v>0</v>
      </c>
      <c r="F249" s="22">
        <f t="shared" si="105"/>
        <v>0</v>
      </c>
      <c r="G249" s="22">
        <f t="shared" si="105"/>
        <v>0</v>
      </c>
      <c r="H249" s="22">
        <f t="shared" si="105"/>
        <v>0</v>
      </c>
      <c r="I249" s="22">
        <f t="shared" si="105"/>
        <v>0</v>
      </c>
      <c r="J249" s="22">
        <f t="shared" si="105"/>
        <v>0</v>
      </c>
    </row>
    <row r="250" spans="1:10" ht="17.100000000000001" customHeight="1" x14ac:dyDescent="0.25">
      <c r="A250" s="28">
        <v>38401</v>
      </c>
      <c r="B250" s="21" t="s">
        <v>487</v>
      </c>
      <c r="C250" s="22">
        <f>+SUM(D250:J250)</f>
        <v>0</v>
      </c>
      <c r="D250" s="22">
        <f>+SUMIF('TOTAL RECURSOS 2024'!$P:$P,CONCATENATE("O001",$A250,1,$F$8),'TOTAL RECURSOS 2024'!$N:$N)</f>
        <v>0</v>
      </c>
      <c r="E250" s="22">
        <f>+SUMIF('TOTAL RECURSOS 2024'!$P:$P,CONCATENATE("M001",$A250,1,$F$8),'TOTAL RECURSOS 2024'!$N:$N)</f>
        <v>0</v>
      </c>
      <c r="F250" s="22">
        <f>+SUMIF('TOTAL RECURSOS 2024'!$P:$P,CONCATENATE("E006",$A250,1,$F$8),'TOTAL RECURSOS 2024'!$N:$N)</f>
        <v>0</v>
      </c>
      <c r="G250" s="22">
        <f>+SUMIF('TOTAL RECURSOS 2024'!$P:$P,CONCATENATE("K024",$A250,1,$G$8),'TOTAL RECURSOS 2024'!$N:$N)</f>
        <v>0</v>
      </c>
      <c r="H250" s="22">
        <f>+SUMIF('TOTAL RECURSOS 2024'!$P:$P,CONCATENATE("O001",$A250,4,$F$8),'TOTAL RECURSOS 2024'!$N:$N)</f>
        <v>0</v>
      </c>
      <c r="I250" s="22">
        <f>+SUMIF('TOTAL RECURSOS 2024'!$P:$P,CONCATENATE("M001",$A250,4,$F$8),'TOTAL RECURSOS 2024'!$N:$N)</f>
        <v>0</v>
      </c>
      <c r="J250" s="22">
        <f>+SUMIF('TOTAL RECURSOS 2024'!$P:$P,CONCATENATE("E006",$A250,4,$F$8),'TOTAL RECURSOS 2024'!$N:$N)</f>
        <v>0</v>
      </c>
    </row>
    <row r="251" spans="1:10" ht="17.100000000000001" customHeight="1" x14ac:dyDescent="0.25">
      <c r="A251" s="27" t="s">
        <v>196</v>
      </c>
      <c r="B251" s="21" t="s">
        <v>375</v>
      </c>
      <c r="C251" s="22">
        <f t="shared" si="105"/>
        <v>0</v>
      </c>
      <c r="D251" s="22">
        <f t="shared" si="105"/>
        <v>0</v>
      </c>
      <c r="E251" s="22">
        <f t="shared" si="105"/>
        <v>0</v>
      </c>
      <c r="F251" s="22">
        <f t="shared" si="105"/>
        <v>0</v>
      </c>
      <c r="G251" s="22">
        <f t="shared" si="105"/>
        <v>0</v>
      </c>
      <c r="H251" s="22">
        <f t="shared" si="105"/>
        <v>0</v>
      </c>
      <c r="I251" s="22">
        <f t="shared" si="105"/>
        <v>0</v>
      </c>
      <c r="J251" s="22">
        <f t="shared" si="105"/>
        <v>0</v>
      </c>
    </row>
    <row r="252" spans="1:10" ht="17.100000000000001" customHeight="1" x14ac:dyDescent="0.25">
      <c r="A252" s="28" t="s">
        <v>110</v>
      </c>
      <c r="B252" s="21" t="s">
        <v>376</v>
      </c>
      <c r="C252" s="22">
        <f>+SUM(D252:J252)</f>
        <v>0</v>
      </c>
      <c r="D252" s="22">
        <f>+SUMIF('TOTAL RECURSOS 2024'!$P:$P,CONCATENATE("O001",$A252,1,$F$8),'TOTAL RECURSOS 2024'!$N:$N)</f>
        <v>0</v>
      </c>
      <c r="E252" s="22">
        <f>+SUMIF('TOTAL RECURSOS 2024'!$P:$P,CONCATENATE("M001",$A252,1,$F$8),'TOTAL RECURSOS 2024'!$N:$N)</f>
        <v>0</v>
      </c>
      <c r="F252" s="22">
        <f>+SUMIF('TOTAL RECURSOS 2024'!$P:$P,CONCATENATE("E006",$A252,1,$F$8),'TOTAL RECURSOS 2024'!$N:$N)</f>
        <v>0</v>
      </c>
      <c r="G252" s="22">
        <f>+SUMIF('TOTAL RECURSOS 2024'!$P:$P,CONCATENATE("K024",$A252,1,$G$8),'TOTAL RECURSOS 2024'!$N:$N)</f>
        <v>0</v>
      </c>
      <c r="H252" s="22">
        <f>+SUMIF('TOTAL RECURSOS 2024'!$P:$P,CONCATENATE("O001",$A252,4,$F$8),'TOTAL RECURSOS 2024'!$N:$N)</f>
        <v>0</v>
      </c>
      <c r="I252" s="22">
        <f>+SUMIF('TOTAL RECURSOS 2024'!$P:$P,CONCATENATE("M001",$A252,4,$F$8),'TOTAL RECURSOS 2024'!$N:$N)</f>
        <v>0</v>
      </c>
      <c r="J252" s="22">
        <f>+SUMIF('TOTAL RECURSOS 2024'!$P:$P,CONCATENATE("E006",$A252,4,$F$8),'TOTAL RECURSOS 2024'!$N:$N)</f>
        <v>0</v>
      </c>
    </row>
    <row r="253" spans="1:10" s="9" customFormat="1" ht="17.100000000000001" customHeight="1" x14ac:dyDescent="0.2">
      <c r="A253" s="26">
        <v>3900</v>
      </c>
      <c r="B253" s="19" t="s">
        <v>377</v>
      </c>
      <c r="C253" s="20">
        <f>+C254+C256+C259+C261+C263</f>
        <v>5196081</v>
      </c>
      <c r="D253" s="20">
        <f t="shared" ref="D253:J253" si="106">+D254+D256+D259+D261+D263</f>
        <v>85096</v>
      </c>
      <c r="E253" s="20">
        <f t="shared" si="106"/>
        <v>245552</v>
      </c>
      <c r="F253" s="20">
        <f t="shared" si="106"/>
        <v>2592597</v>
      </c>
      <c r="G253" s="20">
        <f t="shared" si="106"/>
        <v>0</v>
      </c>
      <c r="H253" s="20">
        <f t="shared" si="106"/>
        <v>860</v>
      </c>
      <c r="I253" s="20">
        <f t="shared" si="106"/>
        <v>51015</v>
      </c>
      <c r="J253" s="20">
        <f t="shared" si="106"/>
        <v>2220961</v>
      </c>
    </row>
    <row r="254" spans="1:10" ht="17.100000000000001" customHeight="1" x14ac:dyDescent="0.25">
      <c r="A254" s="27">
        <v>391</v>
      </c>
      <c r="B254" s="21" t="s">
        <v>489</v>
      </c>
      <c r="C254" s="22">
        <f>+C255</f>
        <v>0</v>
      </c>
      <c r="D254" s="22">
        <f t="shared" ref="D254:J254" si="107">+D255</f>
        <v>0</v>
      </c>
      <c r="E254" s="22">
        <f t="shared" si="107"/>
        <v>0</v>
      </c>
      <c r="F254" s="22">
        <f t="shared" si="107"/>
        <v>0</v>
      </c>
      <c r="G254" s="22">
        <f t="shared" si="107"/>
        <v>0</v>
      </c>
      <c r="H254" s="22">
        <f t="shared" si="107"/>
        <v>0</v>
      </c>
      <c r="I254" s="22">
        <f t="shared" si="107"/>
        <v>0</v>
      </c>
      <c r="J254" s="22">
        <f t="shared" si="107"/>
        <v>0</v>
      </c>
    </row>
    <row r="255" spans="1:10" ht="17.100000000000001" customHeight="1" x14ac:dyDescent="0.25">
      <c r="A255" s="28">
        <v>39101</v>
      </c>
      <c r="B255" s="21" t="s">
        <v>490</v>
      </c>
      <c r="C255" s="22">
        <f>+SUM(D255:J255)</f>
        <v>0</v>
      </c>
      <c r="D255" s="22">
        <f>+SUMIF('TOTAL RECURSOS 2024'!$P:$P,CONCATENATE("O001",$A255,1,$F$8),'TOTAL RECURSOS 2024'!$N:$N)</f>
        <v>0</v>
      </c>
      <c r="E255" s="22">
        <f>+SUMIF('TOTAL RECURSOS 2024'!$P:$P,CONCATENATE("M001",$A255,1,$F$8),'TOTAL RECURSOS 2024'!$N:$N)</f>
        <v>0</v>
      </c>
      <c r="F255" s="22">
        <f>+SUMIF('TOTAL RECURSOS 2024'!$P:$P,CONCATENATE("E006",$A255,1,$F$8),'TOTAL RECURSOS 2024'!$N:$N)</f>
        <v>0</v>
      </c>
      <c r="G255" s="22">
        <f>+SUMIF('TOTAL RECURSOS 2024'!$P:$P,CONCATENATE("K024",$A255,1,$G$8),'TOTAL RECURSOS 2024'!$N:$N)</f>
        <v>0</v>
      </c>
      <c r="H255" s="22">
        <f>+SUMIF('TOTAL RECURSOS 2024'!$P:$P,CONCATENATE("O001",$A255,4,$F$8),'TOTAL RECURSOS 2024'!$N:$N)</f>
        <v>0</v>
      </c>
      <c r="I255" s="22">
        <f>+SUMIF('TOTAL RECURSOS 2024'!$P:$P,CONCATENATE("M001",$A255,4,$F$8),'TOTAL RECURSOS 2024'!$N:$N)</f>
        <v>0</v>
      </c>
      <c r="J255" s="22">
        <f>+SUMIF('TOTAL RECURSOS 2024'!$P:$P,CONCATENATE("E006",$A255,4,$F$8),'TOTAL RECURSOS 2024'!$N:$N)</f>
        <v>0</v>
      </c>
    </row>
    <row r="256" spans="1:10" ht="17.100000000000001" customHeight="1" x14ac:dyDescent="0.25">
      <c r="A256" s="27" t="s">
        <v>197</v>
      </c>
      <c r="B256" s="21" t="s">
        <v>378</v>
      </c>
      <c r="C256" s="22">
        <f t="shared" ref="C256:J256" si="108">+C257+C258</f>
        <v>390000</v>
      </c>
      <c r="D256" s="22">
        <f t="shared" si="108"/>
        <v>0</v>
      </c>
      <c r="E256" s="22">
        <f t="shared" si="108"/>
        <v>0</v>
      </c>
      <c r="F256" s="22">
        <f t="shared" si="108"/>
        <v>0</v>
      </c>
      <c r="G256" s="22">
        <f t="shared" si="108"/>
        <v>0</v>
      </c>
      <c r="H256" s="22">
        <f t="shared" si="108"/>
        <v>0</v>
      </c>
      <c r="I256" s="22">
        <f t="shared" si="108"/>
        <v>0</v>
      </c>
      <c r="J256" s="22">
        <f t="shared" si="108"/>
        <v>390000</v>
      </c>
    </row>
    <row r="257" spans="1:10" ht="17.100000000000001" customHeight="1" x14ac:dyDescent="0.25">
      <c r="A257" s="28" t="s">
        <v>111</v>
      </c>
      <c r="B257" s="21" t="s">
        <v>379</v>
      </c>
      <c r="C257" s="22">
        <f>+SUM(D257:J257)</f>
        <v>150000</v>
      </c>
      <c r="D257" s="22">
        <f>+SUMIF('TOTAL RECURSOS 2024'!$P:$P,CONCATENATE("O001",$A257,1,$F$8),'TOTAL RECURSOS 2024'!$N:$N)</f>
        <v>0</v>
      </c>
      <c r="E257" s="22">
        <f>+SUMIF('TOTAL RECURSOS 2024'!$P:$P,CONCATENATE("M001",$A257,1,$F$8),'TOTAL RECURSOS 2024'!$N:$N)</f>
        <v>0</v>
      </c>
      <c r="F257" s="22">
        <f>+SUMIF('TOTAL RECURSOS 2024'!$P:$P,CONCATENATE("E006",$A257,1,$F$8),'TOTAL RECURSOS 2024'!$N:$N)</f>
        <v>0</v>
      </c>
      <c r="G257" s="22">
        <f>+SUMIF('TOTAL RECURSOS 2024'!$P:$P,CONCATENATE("K024",$A257,1,$G$8),'TOTAL RECURSOS 2024'!$N:$N)</f>
        <v>0</v>
      </c>
      <c r="H257" s="22">
        <f>+SUMIF('TOTAL RECURSOS 2024'!$P:$P,CONCATENATE("O001",$A257,4,$F$8),'TOTAL RECURSOS 2024'!$N:$N)</f>
        <v>0</v>
      </c>
      <c r="I257" s="22">
        <f>+SUMIF('TOTAL RECURSOS 2024'!$P:$P,CONCATENATE("M001",$A257,4,$F$8),'TOTAL RECURSOS 2024'!$N:$N)</f>
        <v>0</v>
      </c>
      <c r="J257" s="22">
        <f>+SUMIF('TOTAL RECURSOS 2024'!$P:$P,CONCATENATE("E006",$A257,4,$F$8),'TOTAL RECURSOS 2024'!$N:$N)</f>
        <v>150000</v>
      </c>
    </row>
    <row r="258" spans="1:10" ht="17.100000000000001" customHeight="1" x14ac:dyDescent="0.25">
      <c r="A258" s="28" t="s">
        <v>71</v>
      </c>
      <c r="B258" s="21" t="s">
        <v>380</v>
      </c>
      <c r="C258" s="22">
        <f>+SUM(D258:J258)</f>
        <v>240000</v>
      </c>
      <c r="D258" s="22">
        <f>+SUMIF('TOTAL RECURSOS 2024'!$P:$P,CONCATENATE("O001",$A258,1,$F$8),'TOTAL RECURSOS 2024'!$N:$N)</f>
        <v>0</v>
      </c>
      <c r="E258" s="22">
        <f>+SUMIF('TOTAL RECURSOS 2024'!$P:$P,CONCATENATE("M001",$A258,1,$F$8),'TOTAL RECURSOS 2024'!$N:$N)</f>
        <v>0</v>
      </c>
      <c r="F258" s="22">
        <f>+SUMIF('TOTAL RECURSOS 2024'!$P:$P,CONCATENATE("E006",$A258,1,$F$8),'TOTAL RECURSOS 2024'!$N:$N)</f>
        <v>0</v>
      </c>
      <c r="G258" s="22">
        <f>+SUMIF('TOTAL RECURSOS 2024'!$P:$P,CONCATENATE("K024",$A258,1,$G$8),'TOTAL RECURSOS 2024'!$N:$N)</f>
        <v>0</v>
      </c>
      <c r="H258" s="22">
        <f>+SUMIF('TOTAL RECURSOS 2024'!$P:$P,CONCATENATE("O001",$A258,4,$F$8),'TOTAL RECURSOS 2024'!$N:$N)</f>
        <v>0</v>
      </c>
      <c r="I258" s="22">
        <f>+SUMIF('TOTAL RECURSOS 2024'!$P:$P,CONCATENATE("M001",$A258,4,$F$8),'TOTAL RECURSOS 2024'!$N:$N)</f>
        <v>0</v>
      </c>
      <c r="J258" s="22">
        <f>+SUMIF('TOTAL RECURSOS 2024'!$P:$P,CONCATENATE("E006",$A258,4,$F$8),'TOTAL RECURSOS 2024'!$N:$N)</f>
        <v>240000</v>
      </c>
    </row>
    <row r="259" spans="1:10" ht="17.100000000000001" customHeight="1" x14ac:dyDescent="0.25">
      <c r="A259" s="27" t="s">
        <v>198</v>
      </c>
      <c r="B259" s="21" t="s">
        <v>381</v>
      </c>
      <c r="C259" s="22">
        <f t="shared" ref="C259:J259" si="109">+C260</f>
        <v>300000</v>
      </c>
      <c r="D259" s="22">
        <f t="shared" si="109"/>
        <v>0</v>
      </c>
      <c r="E259" s="22">
        <f t="shared" si="109"/>
        <v>0</v>
      </c>
      <c r="F259" s="22">
        <f t="shared" si="109"/>
        <v>0</v>
      </c>
      <c r="G259" s="22">
        <f t="shared" si="109"/>
        <v>0</v>
      </c>
      <c r="H259" s="22">
        <f t="shared" si="109"/>
        <v>0</v>
      </c>
      <c r="I259" s="22">
        <f t="shared" si="109"/>
        <v>0</v>
      </c>
      <c r="J259" s="22">
        <f t="shared" si="109"/>
        <v>300000</v>
      </c>
    </row>
    <row r="260" spans="1:10" ht="17.100000000000001" customHeight="1" x14ac:dyDescent="0.25">
      <c r="A260" s="28" t="s">
        <v>112</v>
      </c>
      <c r="B260" s="21" t="s">
        <v>381</v>
      </c>
      <c r="C260" s="22">
        <f>+SUM(D260:J260)</f>
        <v>300000</v>
      </c>
      <c r="D260" s="22">
        <f>+SUMIF('TOTAL RECURSOS 2024'!$P:$P,CONCATENATE("O001",$A260,1,$F$8),'TOTAL RECURSOS 2024'!$N:$N)</f>
        <v>0</v>
      </c>
      <c r="E260" s="22">
        <f>+SUMIF('TOTAL RECURSOS 2024'!$P:$P,CONCATENATE("M001",$A260,1,$F$8),'TOTAL RECURSOS 2024'!$N:$N)</f>
        <v>0</v>
      </c>
      <c r="F260" s="22">
        <f>+SUMIF('TOTAL RECURSOS 2024'!$P:$P,CONCATENATE("E006",$A260,1,$F$8),'TOTAL RECURSOS 2024'!$N:$N)</f>
        <v>0</v>
      </c>
      <c r="G260" s="22">
        <f>+SUMIF('TOTAL RECURSOS 2024'!$P:$P,CONCATENATE("K024",$A260,1,$G$8),'TOTAL RECURSOS 2024'!$N:$N)</f>
        <v>0</v>
      </c>
      <c r="H260" s="22">
        <f>+SUMIF('TOTAL RECURSOS 2024'!$P:$P,CONCATENATE("O001",$A260,4,$F$8),'TOTAL RECURSOS 2024'!$N:$N)</f>
        <v>0</v>
      </c>
      <c r="I260" s="22">
        <f>+SUMIF('TOTAL RECURSOS 2024'!$P:$P,CONCATENATE("M001",$A260,4,$F$8),'TOTAL RECURSOS 2024'!$N:$N)</f>
        <v>0</v>
      </c>
      <c r="J260" s="22">
        <f>+SUMIF('TOTAL RECURSOS 2024'!$P:$P,CONCATENATE("E006",$A260,4,$F$8),'TOTAL RECURSOS 2024'!$N:$N)</f>
        <v>300000</v>
      </c>
    </row>
    <row r="261" spans="1:10" ht="17.100000000000001" customHeight="1" x14ac:dyDescent="0.25">
      <c r="A261" s="27" t="s">
        <v>199</v>
      </c>
      <c r="B261" s="21" t="s">
        <v>382</v>
      </c>
      <c r="C261" s="22">
        <f t="shared" ref="C261:J261" si="110">+C262</f>
        <v>1500000</v>
      </c>
      <c r="D261" s="22">
        <f t="shared" si="110"/>
        <v>0</v>
      </c>
      <c r="E261" s="22">
        <f t="shared" si="110"/>
        <v>0</v>
      </c>
      <c r="F261" s="22">
        <f t="shared" si="110"/>
        <v>0</v>
      </c>
      <c r="G261" s="22">
        <f t="shared" si="110"/>
        <v>0</v>
      </c>
      <c r="H261" s="22">
        <f t="shared" si="110"/>
        <v>0</v>
      </c>
      <c r="I261" s="22">
        <f t="shared" si="110"/>
        <v>0</v>
      </c>
      <c r="J261" s="22">
        <f t="shared" si="110"/>
        <v>1500000</v>
      </c>
    </row>
    <row r="262" spans="1:10" ht="17.100000000000001" customHeight="1" x14ac:dyDescent="0.25">
      <c r="A262" s="28" t="s">
        <v>113</v>
      </c>
      <c r="B262" s="21" t="s">
        <v>383</v>
      </c>
      <c r="C262" s="22">
        <f>+SUM(D262:J262)</f>
        <v>1500000</v>
      </c>
      <c r="D262" s="22">
        <f>+SUMIF('TOTAL RECURSOS 2024'!$P:$P,CONCATENATE("O001",$A262,1,$F$8),'TOTAL RECURSOS 2024'!$N:$N)</f>
        <v>0</v>
      </c>
      <c r="E262" s="22">
        <f>+SUMIF('TOTAL RECURSOS 2024'!$P:$P,CONCATENATE("M001",$A262,1,$F$8),'TOTAL RECURSOS 2024'!$N:$N)</f>
        <v>0</v>
      </c>
      <c r="F262" s="22">
        <f>+SUMIF('TOTAL RECURSOS 2024'!$P:$P,CONCATENATE("E006",$A262,1,$F$8),'TOTAL RECURSOS 2024'!$N:$N)</f>
        <v>0</v>
      </c>
      <c r="G262" s="22">
        <f>+SUMIF('TOTAL RECURSOS 2024'!$P:$P,CONCATENATE("K024",$A262,1,$G$8),'TOTAL RECURSOS 2024'!$N:$N)</f>
        <v>0</v>
      </c>
      <c r="H262" s="22">
        <f>+SUMIF('TOTAL RECURSOS 2024'!$P:$P,CONCATENATE("O001",$A262,4,$F$8),'TOTAL RECURSOS 2024'!$N:$N)</f>
        <v>0</v>
      </c>
      <c r="I262" s="22">
        <f>+SUMIF('TOTAL RECURSOS 2024'!$P:$P,CONCATENATE("M001",$A262,4,$F$8),'TOTAL RECURSOS 2024'!$N:$N)</f>
        <v>0</v>
      </c>
      <c r="J262" s="22">
        <f>+SUMIF('TOTAL RECURSOS 2024'!$P:$P,CONCATENATE("E006",$A262,4,$F$8),'TOTAL RECURSOS 2024'!$N:$N)</f>
        <v>1500000</v>
      </c>
    </row>
    <row r="263" spans="1:10" ht="17.100000000000001" customHeight="1" x14ac:dyDescent="0.25">
      <c r="A263" s="27" t="s">
        <v>200</v>
      </c>
      <c r="B263" s="21" t="s">
        <v>384</v>
      </c>
      <c r="C263" s="22">
        <f t="shared" ref="C263:J263" si="111">+C264</f>
        <v>3006081</v>
      </c>
      <c r="D263" s="22">
        <f t="shared" si="111"/>
        <v>85096</v>
      </c>
      <c r="E263" s="22">
        <f t="shared" si="111"/>
        <v>245552</v>
      </c>
      <c r="F263" s="22">
        <f t="shared" si="111"/>
        <v>2592597</v>
      </c>
      <c r="G263" s="22">
        <f t="shared" si="111"/>
        <v>0</v>
      </c>
      <c r="H263" s="22">
        <f t="shared" si="111"/>
        <v>860</v>
      </c>
      <c r="I263" s="22">
        <f t="shared" si="111"/>
        <v>51015</v>
      </c>
      <c r="J263" s="22">
        <f t="shared" si="111"/>
        <v>30961</v>
      </c>
    </row>
    <row r="264" spans="1:10" ht="17.100000000000001" customHeight="1" x14ac:dyDescent="0.25">
      <c r="A264" s="28" t="s">
        <v>22</v>
      </c>
      <c r="B264" s="21" t="s">
        <v>385</v>
      </c>
      <c r="C264" s="22">
        <f>+SUM(D264:J264)</f>
        <v>3006081</v>
      </c>
      <c r="D264" s="22">
        <f>+SUMIF('TOTAL RECURSOS 2024'!$P:$P,CONCATENATE("O001",$A264,1,$F$8),'TOTAL RECURSOS 2024'!$N:$N)</f>
        <v>85096</v>
      </c>
      <c r="E264" s="22">
        <f>+SUMIF('TOTAL RECURSOS 2024'!$P:$P,CONCATENATE("M001",$A264,1,$F$8),'TOTAL RECURSOS 2024'!$N:$N)</f>
        <v>245552</v>
      </c>
      <c r="F264" s="22">
        <f>+SUMIF('TOTAL RECURSOS 2024'!$P:$P,CONCATENATE("E006",$A264,1,$F$8),'TOTAL RECURSOS 2024'!$N:$N)</f>
        <v>2592597</v>
      </c>
      <c r="G264" s="22">
        <f>+SUMIF('TOTAL RECURSOS 2024'!$P:$P,CONCATENATE("K024",$A264,1,$G$8),'TOTAL RECURSOS 2024'!$N:$N)</f>
        <v>0</v>
      </c>
      <c r="H264" s="22">
        <f>+SUMIF('TOTAL RECURSOS 2024'!$P:$P,CONCATENATE("O001",$A264,4,$F$8),'TOTAL RECURSOS 2024'!$N:$N)</f>
        <v>860</v>
      </c>
      <c r="I264" s="22">
        <f>+SUMIF('TOTAL RECURSOS 2024'!$P:$P,CONCATENATE("M001",$A264,4,$F$8),'TOTAL RECURSOS 2024'!$N:$N)</f>
        <v>51015</v>
      </c>
      <c r="J264" s="22">
        <f>+SUMIF('TOTAL RECURSOS 2024'!$P:$P,CONCATENATE("E006",$A264,4,$F$8),'TOTAL RECURSOS 2024'!$N:$N)</f>
        <v>30961</v>
      </c>
    </row>
    <row r="265" spans="1:10" s="9" customFormat="1" ht="17.100000000000001" customHeight="1" x14ac:dyDescent="0.2">
      <c r="A265" s="23">
        <v>4000</v>
      </c>
      <c r="B265" s="24" t="s">
        <v>530</v>
      </c>
      <c r="C265" s="18">
        <f>+C266+C269</f>
        <v>4391818</v>
      </c>
      <c r="D265" s="18">
        <f>+D266+D269</f>
        <v>0</v>
      </c>
      <c r="E265" s="18">
        <f>+E266+E269</f>
        <v>0</v>
      </c>
      <c r="F265" s="18">
        <f>+F266+F269</f>
        <v>4391818</v>
      </c>
      <c r="G265" s="18">
        <f>+G269</f>
        <v>0</v>
      </c>
      <c r="H265" s="18">
        <f>+H266+H269</f>
        <v>0</v>
      </c>
      <c r="I265" s="18">
        <f>+I266+I269</f>
        <v>0</v>
      </c>
      <c r="J265" s="18">
        <f>+J266+J269</f>
        <v>0</v>
      </c>
    </row>
    <row r="266" spans="1:10" s="9" customFormat="1" ht="17.100000000000001" customHeight="1" x14ac:dyDescent="0.2">
      <c r="A266" s="26">
        <v>4400</v>
      </c>
      <c r="B266" s="19" t="s">
        <v>534</v>
      </c>
      <c r="C266" s="20">
        <f t="shared" ref="C266:J267" si="112">+C267</f>
        <v>1</v>
      </c>
      <c r="D266" s="20">
        <f t="shared" si="112"/>
        <v>0</v>
      </c>
      <c r="E266" s="20">
        <f t="shared" si="112"/>
        <v>0</v>
      </c>
      <c r="F266" s="20">
        <f t="shared" si="112"/>
        <v>1</v>
      </c>
      <c r="G266" s="20">
        <f t="shared" si="112"/>
        <v>0</v>
      </c>
      <c r="H266" s="20">
        <f t="shared" si="112"/>
        <v>0</v>
      </c>
      <c r="I266" s="20">
        <f t="shared" si="112"/>
        <v>0</v>
      </c>
      <c r="J266" s="20">
        <f t="shared" si="112"/>
        <v>0</v>
      </c>
    </row>
    <row r="267" spans="1:10" ht="17.100000000000001" customHeight="1" x14ac:dyDescent="0.25">
      <c r="A267" s="27">
        <v>441</v>
      </c>
      <c r="B267" s="21" t="s">
        <v>535</v>
      </c>
      <c r="C267" s="22">
        <f t="shared" si="112"/>
        <v>1</v>
      </c>
      <c r="D267" s="22">
        <f t="shared" si="112"/>
        <v>0</v>
      </c>
      <c r="E267" s="22">
        <f t="shared" si="112"/>
        <v>0</v>
      </c>
      <c r="F267" s="22">
        <f t="shared" si="112"/>
        <v>1</v>
      </c>
      <c r="G267" s="22">
        <f t="shared" si="112"/>
        <v>0</v>
      </c>
      <c r="H267" s="22">
        <f t="shared" si="112"/>
        <v>0</v>
      </c>
      <c r="I267" s="22">
        <f t="shared" si="112"/>
        <v>0</v>
      </c>
      <c r="J267" s="22">
        <f t="shared" si="112"/>
        <v>0</v>
      </c>
    </row>
    <row r="268" spans="1:10" ht="17.100000000000001" customHeight="1" x14ac:dyDescent="0.25">
      <c r="A268" s="28">
        <v>44106</v>
      </c>
      <c r="B268" s="21" t="s">
        <v>536</v>
      </c>
      <c r="C268" s="22">
        <f>+SUM(D268:J268)</f>
        <v>1</v>
      </c>
      <c r="D268" s="22">
        <f>+SUMIF('TOTAL RECURSOS 2024'!$P:$P,CONCATENATE("O001",$A268,1,$F$8),'TOTAL RECURSOS 2024'!$N:$N)</f>
        <v>0</v>
      </c>
      <c r="E268" s="22">
        <f>+SUMIF('TOTAL RECURSOS 2024'!$P:$P,CONCATENATE("M001",$A268,1,$F$8),'TOTAL RECURSOS 2024'!$N:$N)</f>
        <v>0</v>
      </c>
      <c r="F268" s="22">
        <f>+SUMIF('TOTAL RECURSOS 2024'!$P:$P,CONCATENATE("E006",$A268,1,$F$8),'TOTAL RECURSOS 2024'!$N:$N)</f>
        <v>1</v>
      </c>
      <c r="G268" s="22">
        <f>+SUMIF('TOTAL RECURSOS 2024'!$P:$P,CONCATENATE("K028",$A268,1,$G$8),'TOTAL RECURSOS 2024'!$N:$N)</f>
        <v>0</v>
      </c>
      <c r="H268" s="22">
        <f>+SUMIF('TOTAL RECURSOS 2024'!$P:$P,CONCATENATE("O001",$A268,4,$F$8),'TOTAL RECURSOS 2024'!$N:$N)</f>
        <v>0</v>
      </c>
      <c r="I268" s="22">
        <f>+SUMIF('TOTAL RECURSOS 2024'!$P:$P,CONCATENATE("M001",$A268,4,$F$8),'TOTAL RECURSOS 2024'!$N:$N)</f>
        <v>0</v>
      </c>
      <c r="J268" s="22">
        <f>+SUMIF('TOTAL RECURSOS 2024'!$P:$P,CONCATENATE("E006",$A268,4,$F$8),'TOTAL RECURSOS 2024'!$N:$N)</f>
        <v>0</v>
      </c>
    </row>
    <row r="269" spans="1:10" s="9" customFormat="1" ht="17.100000000000001" customHeight="1" x14ac:dyDescent="0.2">
      <c r="A269" s="26">
        <v>4900</v>
      </c>
      <c r="B269" s="19" t="s">
        <v>531</v>
      </c>
      <c r="C269" s="20">
        <f t="shared" ref="C269:J270" si="113">+C270</f>
        <v>4391817</v>
      </c>
      <c r="D269" s="20">
        <f t="shared" si="113"/>
        <v>0</v>
      </c>
      <c r="E269" s="20">
        <f t="shared" si="113"/>
        <v>0</v>
      </c>
      <c r="F269" s="20">
        <f t="shared" si="113"/>
        <v>4391817</v>
      </c>
      <c r="G269" s="20">
        <f t="shared" si="113"/>
        <v>0</v>
      </c>
      <c r="H269" s="20">
        <f t="shared" si="113"/>
        <v>0</v>
      </c>
      <c r="I269" s="20">
        <f t="shared" si="113"/>
        <v>0</v>
      </c>
      <c r="J269" s="20">
        <f t="shared" si="113"/>
        <v>0</v>
      </c>
    </row>
    <row r="270" spans="1:10" ht="17.100000000000001" customHeight="1" x14ac:dyDescent="0.25">
      <c r="A270" s="27">
        <v>492</v>
      </c>
      <c r="B270" s="21" t="s">
        <v>532</v>
      </c>
      <c r="C270" s="22">
        <f t="shared" si="113"/>
        <v>4391817</v>
      </c>
      <c r="D270" s="22">
        <f t="shared" si="113"/>
        <v>0</v>
      </c>
      <c r="E270" s="22">
        <f t="shared" si="113"/>
        <v>0</v>
      </c>
      <c r="F270" s="22">
        <f t="shared" si="113"/>
        <v>4391817</v>
      </c>
      <c r="G270" s="22">
        <f t="shared" si="113"/>
        <v>0</v>
      </c>
      <c r="H270" s="22">
        <f t="shared" si="113"/>
        <v>0</v>
      </c>
      <c r="I270" s="22">
        <f t="shared" si="113"/>
        <v>0</v>
      </c>
      <c r="J270" s="22">
        <f t="shared" si="113"/>
        <v>0</v>
      </c>
    </row>
    <row r="271" spans="1:10" ht="17.100000000000001" customHeight="1" x14ac:dyDescent="0.25">
      <c r="A271" s="28">
        <v>49201</v>
      </c>
      <c r="B271" s="21" t="s">
        <v>533</v>
      </c>
      <c r="C271" s="22">
        <f>+SUM(D271:J271)</f>
        <v>4391817</v>
      </c>
      <c r="D271" s="22">
        <f>+SUMIF('TOTAL RECURSOS 2024'!$P:$P,CONCATENATE("O001",$A271,1,$F$8),'TOTAL RECURSOS 2024'!$N:$N)</f>
        <v>0</v>
      </c>
      <c r="E271" s="22">
        <f>+SUMIF('TOTAL RECURSOS 2024'!$P:$P,CONCATENATE("M001",$A271,1,$F$8),'TOTAL RECURSOS 2024'!$N:$N)</f>
        <v>0</v>
      </c>
      <c r="F271" s="22">
        <f>+SUMIF('TOTAL RECURSOS 2024'!$P:$P,CONCATENATE("E006",$A271,1,$F$8),'TOTAL RECURSOS 2024'!$N:$N)</f>
        <v>4391817</v>
      </c>
      <c r="G271" s="22">
        <f>+SUMIF('TOTAL RECURSOS 2024'!$P:$P,CONCATENATE("K028",$A271,1,$G$8),'TOTAL RECURSOS 2024'!$N:$N)</f>
        <v>0</v>
      </c>
      <c r="H271" s="22">
        <f>+SUMIF('TOTAL RECURSOS 2024'!$P:$P,CONCATENATE("O001",$A271,4,$F$8),'TOTAL RECURSOS 2024'!$N:$N)</f>
        <v>0</v>
      </c>
      <c r="I271" s="22">
        <f>+SUMIF('TOTAL RECURSOS 2024'!$P:$P,CONCATENATE("M001",$A271,4,$F$8),'TOTAL RECURSOS 2024'!$N:$N)</f>
        <v>0</v>
      </c>
      <c r="J271" s="22">
        <f>+SUMIF('TOTAL RECURSOS 2024'!$P:$P,CONCATENATE("E006",$A271,4,$F$8),'TOTAL RECURSOS 2024'!$N:$N)</f>
        <v>0</v>
      </c>
    </row>
    <row r="272" spans="1:10" s="9" customFormat="1" ht="17.100000000000001" hidden="1" customHeight="1" x14ac:dyDescent="0.2">
      <c r="A272" s="23">
        <v>5000</v>
      </c>
      <c r="B272" s="24" t="s">
        <v>386</v>
      </c>
      <c r="C272" s="18">
        <f t="shared" ref="C272:J272" si="114">+C273</f>
        <v>0</v>
      </c>
      <c r="D272" s="18">
        <f t="shared" si="114"/>
        <v>0</v>
      </c>
      <c r="E272" s="18">
        <f t="shared" si="114"/>
        <v>0</v>
      </c>
      <c r="F272" s="18">
        <f t="shared" si="114"/>
        <v>0</v>
      </c>
      <c r="G272" s="18">
        <f t="shared" si="114"/>
        <v>0</v>
      </c>
      <c r="H272" s="18">
        <f t="shared" si="114"/>
        <v>0</v>
      </c>
      <c r="I272" s="18">
        <f t="shared" si="114"/>
        <v>0</v>
      </c>
      <c r="J272" s="18">
        <f t="shared" si="114"/>
        <v>0</v>
      </c>
    </row>
    <row r="273" spans="1:10" s="9" customFormat="1" ht="17.100000000000001" hidden="1" customHeight="1" x14ac:dyDescent="0.2">
      <c r="A273" s="26">
        <v>5300</v>
      </c>
      <c r="B273" s="19" t="s">
        <v>387</v>
      </c>
      <c r="C273" s="20">
        <f t="shared" ref="C273:J273" si="115">+C274+C276</f>
        <v>0</v>
      </c>
      <c r="D273" s="20">
        <f t="shared" si="115"/>
        <v>0</v>
      </c>
      <c r="E273" s="20">
        <f t="shared" si="115"/>
        <v>0</v>
      </c>
      <c r="F273" s="20">
        <f t="shared" si="115"/>
        <v>0</v>
      </c>
      <c r="G273" s="20">
        <f t="shared" si="115"/>
        <v>0</v>
      </c>
      <c r="H273" s="20">
        <f t="shared" si="115"/>
        <v>0</v>
      </c>
      <c r="I273" s="20">
        <f t="shared" si="115"/>
        <v>0</v>
      </c>
      <c r="J273" s="20">
        <f t="shared" si="115"/>
        <v>0</v>
      </c>
    </row>
    <row r="274" spans="1:10" ht="17.100000000000001" hidden="1" customHeight="1" x14ac:dyDescent="0.25">
      <c r="A274" s="27" t="s">
        <v>201</v>
      </c>
      <c r="B274" s="21" t="s">
        <v>388</v>
      </c>
      <c r="C274" s="22">
        <f t="shared" ref="C274:J274" si="116">+C275</f>
        <v>0</v>
      </c>
      <c r="D274" s="22">
        <f t="shared" si="116"/>
        <v>0</v>
      </c>
      <c r="E274" s="22">
        <f t="shared" si="116"/>
        <v>0</v>
      </c>
      <c r="F274" s="22">
        <f t="shared" si="116"/>
        <v>0</v>
      </c>
      <c r="G274" s="22">
        <f t="shared" si="116"/>
        <v>0</v>
      </c>
      <c r="H274" s="22">
        <f t="shared" si="116"/>
        <v>0</v>
      </c>
      <c r="I274" s="22">
        <f t="shared" si="116"/>
        <v>0</v>
      </c>
      <c r="J274" s="22">
        <f t="shared" si="116"/>
        <v>0</v>
      </c>
    </row>
    <row r="275" spans="1:10" ht="17.100000000000001" hidden="1" customHeight="1" x14ac:dyDescent="0.25">
      <c r="A275" s="28" t="s">
        <v>46</v>
      </c>
      <c r="B275" s="21" t="s">
        <v>388</v>
      </c>
      <c r="C275" s="22">
        <f>+SUM(D275:J275)</f>
        <v>0</v>
      </c>
      <c r="D275" s="22">
        <f>+SUMIF('TOTAL RECURSOS 2024'!$P:$P,CONCATENATE("O001",$A275,1,$F$8),'TOTAL RECURSOS 2024'!$N:$N)</f>
        <v>0</v>
      </c>
      <c r="E275" s="22">
        <f>+SUMIF('TOTAL RECURSOS 2024'!$P:$P,CONCATENATE("M001",$A275,1,$F$8),'TOTAL RECURSOS 2024'!$N:$N)</f>
        <v>0</v>
      </c>
      <c r="F275" s="22">
        <f>+SUMIF('TOTAL RECURSOS 2024'!$P:$P,CONCATENATE("E006",$A275,1,$F$8),'TOTAL RECURSOS 2024'!$N:$N)</f>
        <v>0</v>
      </c>
      <c r="G275" s="22">
        <f>+SUMIF('TOTAL RECURSOS 2024'!$P:$P,CONCATENATE("K024",$A275,1,$G$8),'TOTAL RECURSOS 2024'!$N:$N)</f>
        <v>0</v>
      </c>
      <c r="H275" s="22">
        <f>+SUMIF('TOTAL RECURSOS 2024'!$P:$P,CONCATENATE("O001",$A275,4,$F$8),'TOTAL RECURSOS 2024'!$N:$N)</f>
        <v>0</v>
      </c>
      <c r="I275" s="22">
        <f>+SUMIF('TOTAL RECURSOS 2024'!$P:$P,CONCATENATE("M001",$A275,4,$F$8),'TOTAL RECURSOS 2024'!$N:$N)</f>
        <v>0</v>
      </c>
      <c r="J275" s="22">
        <f>+SUMIF('TOTAL RECURSOS 2024'!$P:$P,CONCATENATE("E006",$A275,4,$F$8),'TOTAL RECURSOS 2024'!$N:$N)</f>
        <v>0</v>
      </c>
    </row>
    <row r="276" spans="1:10" ht="17.100000000000001" hidden="1" customHeight="1" x14ac:dyDescent="0.25">
      <c r="A276" s="27" t="s">
        <v>202</v>
      </c>
      <c r="B276" s="21" t="s">
        <v>389</v>
      </c>
      <c r="C276" s="22">
        <f t="shared" ref="C276:J276" si="117">+C277</f>
        <v>0</v>
      </c>
      <c r="D276" s="22">
        <f t="shared" si="117"/>
        <v>0</v>
      </c>
      <c r="E276" s="22">
        <f t="shared" si="117"/>
        <v>0</v>
      </c>
      <c r="F276" s="22">
        <f t="shared" si="117"/>
        <v>0</v>
      </c>
      <c r="G276" s="22">
        <f t="shared" si="117"/>
        <v>0</v>
      </c>
      <c r="H276" s="22">
        <f t="shared" si="117"/>
        <v>0</v>
      </c>
      <c r="I276" s="22">
        <f t="shared" si="117"/>
        <v>0</v>
      </c>
      <c r="J276" s="22">
        <f t="shared" si="117"/>
        <v>0</v>
      </c>
    </row>
    <row r="277" spans="1:10" ht="17.100000000000001" hidden="1" customHeight="1" x14ac:dyDescent="0.25">
      <c r="A277" s="28" t="s">
        <v>47</v>
      </c>
      <c r="B277" s="21" t="s">
        <v>389</v>
      </c>
      <c r="C277" s="22">
        <f>+SUM(D277:J277)</f>
        <v>0</v>
      </c>
      <c r="D277" s="22">
        <f>+SUMIF('TOTAL RECURSOS 2024'!$P:$P,CONCATENATE("O001",$A277,1,$F$8),'TOTAL RECURSOS 2024'!$N:$N)</f>
        <v>0</v>
      </c>
      <c r="E277" s="22">
        <f>+SUMIF('TOTAL RECURSOS 2024'!$P:$P,CONCATENATE("M001",$A277,1,$F$8),'TOTAL RECURSOS 2024'!$N:$N)</f>
        <v>0</v>
      </c>
      <c r="F277" s="22">
        <f>+SUMIF('TOTAL RECURSOS 2024'!$P:$P,CONCATENATE("E006",$A277,1,$F$8),'TOTAL RECURSOS 2024'!$N:$N)</f>
        <v>0</v>
      </c>
      <c r="G277" s="22">
        <f>+SUMIF('TOTAL RECURSOS 2024'!$P:$P,CONCATENATE("K024",$A277,1,$G$8),'TOTAL RECURSOS 2024'!$N:$N)</f>
        <v>0</v>
      </c>
      <c r="H277" s="22">
        <f>+SUMIF('TOTAL RECURSOS 2024'!$P:$P,CONCATENATE("O001",$A277,4,$F$8),'TOTAL RECURSOS 2024'!$N:$N)</f>
        <v>0</v>
      </c>
      <c r="I277" s="22">
        <f>+SUMIF('TOTAL RECURSOS 2024'!$P:$P,CONCATENATE("M001",$A277,4,$F$8),'TOTAL RECURSOS 2024'!$N:$N)</f>
        <v>0</v>
      </c>
      <c r="J277" s="22">
        <f>+SUMIF('TOTAL RECURSOS 2024'!$P:$P,CONCATENATE("E006",$A277,4,$F$8),'TOTAL RECURSOS 2024'!$N:$N)</f>
        <v>0</v>
      </c>
    </row>
    <row r="278" spans="1:10" s="9" customFormat="1" ht="17.100000000000001" hidden="1" customHeight="1" x14ac:dyDescent="0.2">
      <c r="A278" s="23">
        <v>6000</v>
      </c>
      <c r="B278" s="24" t="s">
        <v>390</v>
      </c>
      <c r="C278" s="18">
        <f t="shared" ref="C278:J280" si="118">+C279</f>
        <v>0</v>
      </c>
      <c r="D278" s="18">
        <f t="shared" si="118"/>
        <v>0</v>
      </c>
      <c r="E278" s="18">
        <f t="shared" si="118"/>
        <v>0</v>
      </c>
      <c r="F278" s="18">
        <f t="shared" si="118"/>
        <v>0</v>
      </c>
      <c r="G278" s="18">
        <f t="shared" si="118"/>
        <v>0</v>
      </c>
      <c r="H278" s="18">
        <f t="shared" si="118"/>
        <v>0</v>
      </c>
      <c r="I278" s="18">
        <f t="shared" si="118"/>
        <v>0</v>
      </c>
      <c r="J278" s="18">
        <f t="shared" si="118"/>
        <v>0</v>
      </c>
    </row>
    <row r="279" spans="1:10" s="9" customFormat="1" ht="17.100000000000001" hidden="1" customHeight="1" x14ac:dyDescent="0.2">
      <c r="A279" s="26">
        <v>6200</v>
      </c>
      <c r="B279" s="19" t="s">
        <v>391</v>
      </c>
      <c r="C279" s="20">
        <f t="shared" si="118"/>
        <v>0</v>
      </c>
      <c r="D279" s="20">
        <f t="shared" si="118"/>
        <v>0</v>
      </c>
      <c r="E279" s="20">
        <f t="shared" si="118"/>
        <v>0</v>
      </c>
      <c r="F279" s="20">
        <f t="shared" si="118"/>
        <v>0</v>
      </c>
      <c r="G279" s="20">
        <f t="shared" si="118"/>
        <v>0</v>
      </c>
      <c r="H279" s="20">
        <f t="shared" si="118"/>
        <v>0</v>
      </c>
      <c r="I279" s="20">
        <f t="shared" si="118"/>
        <v>0</v>
      </c>
      <c r="J279" s="20">
        <f t="shared" si="118"/>
        <v>0</v>
      </c>
    </row>
    <row r="280" spans="1:10" ht="17.100000000000001" hidden="1" customHeight="1" x14ac:dyDescent="0.25">
      <c r="A280" s="27" t="s">
        <v>203</v>
      </c>
      <c r="B280" s="21" t="s">
        <v>392</v>
      </c>
      <c r="C280" s="22">
        <f t="shared" si="118"/>
        <v>0</v>
      </c>
      <c r="D280" s="22">
        <f t="shared" si="118"/>
        <v>0</v>
      </c>
      <c r="E280" s="22">
        <f t="shared" si="118"/>
        <v>0</v>
      </c>
      <c r="F280" s="22">
        <f t="shared" si="118"/>
        <v>0</v>
      </c>
      <c r="G280" s="22">
        <f t="shared" si="118"/>
        <v>0</v>
      </c>
      <c r="H280" s="22">
        <f t="shared" si="118"/>
        <v>0</v>
      </c>
      <c r="I280" s="22">
        <f t="shared" si="118"/>
        <v>0</v>
      </c>
      <c r="J280" s="22">
        <f t="shared" si="118"/>
        <v>0</v>
      </c>
    </row>
    <row r="281" spans="1:10" ht="17.100000000000001" hidden="1" customHeight="1" x14ac:dyDescent="0.25">
      <c r="A281" s="28" t="s">
        <v>48</v>
      </c>
      <c r="B281" s="21" t="s">
        <v>393</v>
      </c>
      <c r="C281" s="22">
        <f>+SUM(D281:J281)</f>
        <v>0</v>
      </c>
      <c r="D281" s="22">
        <f>+SUMIF('TOTAL RECURSOS 2024'!$P:$P,CONCATENATE("O001",$A281,1,$F$8),'TOTAL RECURSOS 2024'!$N:$N)</f>
        <v>0</v>
      </c>
      <c r="E281" s="22">
        <f>+SUMIF('TOTAL RECURSOS 2024'!$P:$P,CONCATENATE("M001",$A281,1,$F$8),'TOTAL RECURSOS 2024'!$N:$N)</f>
        <v>0</v>
      </c>
      <c r="F281" s="22">
        <f>+SUMIF('TOTAL RECURSOS 2024'!$P:$P,CONCATENATE("E006",$A281,1,$F$8),'TOTAL RECURSOS 2024'!$N:$N)</f>
        <v>0</v>
      </c>
      <c r="G281" s="22">
        <f>+SUMIF('TOTAL RECURSOS 2024'!$P:$P,CONCATENATE("K028",$A281,1,$G$8),'TOTAL RECURSOS 2024'!$N:$N)</f>
        <v>0</v>
      </c>
      <c r="H281" s="22">
        <f>+SUMIF('TOTAL RECURSOS 2024'!$P:$P,CONCATENATE("O001",$A281,4,$F$8),'TOTAL RECURSOS 2024'!$N:$N)</f>
        <v>0</v>
      </c>
      <c r="I281" s="22">
        <f>+SUMIF('TOTAL RECURSOS 2024'!$P:$P,CONCATENATE("M001",$A281,4,$F$8),'TOTAL RECURSOS 2024'!$N:$N)</f>
        <v>0</v>
      </c>
      <c r="J281" s="22">
        <f>+SUMIF('TOTAL RECURSOS 2024'!$P:$P,CONCATENATE("E006",$A281,4,$F$8),'TOTAL RECURSOS 2024'!$N:$N)</f>
        <v>0</v>
      </c>
    </row>
    <row r="282" spans="1:10" s="9" customFormat="1" ht="17.100000000000001" customHeight="1" thickBot="1" x14ac:dyDescent="0.25">
      <c r="A282" s="11" t="s">
        <v>118</v>
      </c>
      <c r="B282" s="58"/>
      <c r="C282" s="25">
        <f>+C10+C57+C142+C265+C272+C278</f>
        <v>374951741</v>
      </c>
      <c r="D282" s="25">
        <f>+D10+D57+D142+D265+D272+D278</f>
        <v>5377874</v>
      </c>
      <c r="E282" s="25">
        <f>+E10+E57+E142+E265+E272+E278</f>
        <v>13373079</v>
      </c>
      <c r="F282" s="25">
        <f>+F10+F57+F142+F265+F272+F278</f>
        <v>175710040</v>
      </c>
      <c r="G282" s="25">
        <f>+G10+G57+G142+G272+G278</f>
        <v>0</v>
      </c>
      <c r="H282" s="25">
        <f>+H10+H57+H142+H265+H272+H278</f>
        <v>44114</v>
      </c>
      <c r="I282" s="25">
        <f>+I10+I57+I142+I265+I272+I278</f>
        <v>3801043</v>
      </c>
      <c r="J282" s="25">
        <f>+J10+J57+J142+J265+J272+J278</f>
        <v>176645591</v>
      </c>
    </row>
    <row r="284" spans="1:10" s="7" customFormat="1" hidden="1" x14ac:dyDescent="0.25">
      <c r="A284" s="8"/>
      <c r="B284" s="6"/>
    </row>
    <row r="285" spans="1:10" s="7" customFormat="1" hidden="1" x14ac:dyDescent="0.2">
      <c r="A285" s="73" t="s">
        <v>413</v>
      </c>
      <c r="B285" s="74" t="s">
        <v>475</v>
      </c>
      <c r="C285"/>
    </row>
    <row r="286" spans="1:10" s="7" customFormat="1" hidden="1" x14ac:dyDescent="0.2">
      <c r="A286" s="73" t="s">
        <v>410</v>
      </c>
      <c r="B286" s="74" t="s">
        <v>477</v>
      </c>
      <c r="C286"/>
    </row>
    <row r="287" spans="1:10" s="7" customFormat="1" hidden="1" x14ac:dyDescent="0.2">
      <c r="A287" s="73" t="s">
        <v>403</v>
      </c>
      <c r="B287" s="74" t="s">
        <v>476</v>
      </c>
      <c r="C287"/>
    </row>
    <row r="288" spans="1:10" s="7" customFormat="1" x14ac:dyDescent="0.25">
      <c r="A288" s="8"/>
      <c r="B288"/>
      <c r="C28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E44C-1113-4D73-AC58-975A2FF39626}">
  <dimension ref="A1:S184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hidden="1" customWidth="1"/>
    <col min="17" max="17" width="0" style="8" hidden="1" customWidth="1"/>
    <col min="18" max="19" width="4" style="8" hidden="1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515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1147491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22242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27255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315260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119427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40768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49171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19669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60881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55157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2996911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175400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22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85096</v>
      </c>
      <c r="O22" s="41"/>
      <c r="P22" s="8" t="str">
        <f t="shared" si="0"/>
        <v>O00139801100000000000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408</v>
      </c>
      <c r="D23" s="1" t="s">
        <v>402</v>
      </c>
      <c r="E23" s="1" t="s">
        <v>412</v>
      </c>
      <c r="F23" s="1" t="s">
        <v>405</v>
      </c>
      <c r="G23" s="1" t="s">
        <v>411</v>
      </c>
      <c r="H23" s="1" t="s">
        <v>410</v>
      </c>
      <c r="I23" s="53" t="s">
        <v>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3750393</v>
      </c>
      <c r="O23" s="41"/>
      <c r="P23" s="8" t="str">
        <f t="shared" si="0"/>
        <v>M00111301100000000000</v>
      </c>
      <c r="R23" s="8" t="str">
        <f t="shared" si="1"/>
        <v>1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3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56091</v>
      </c>
      <c r="O24" s="41"/>
      <c r="P24" s="8" t="str">
        <f t="shared" si="0"/>
        <v>M00113101100000000000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4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76984</v>
      </c>
      <c r="O25" s="41"/>
      <c r="P25" s="8" t="str">
        <f t="shared" si="0"/>
        <v>M00113201100000000000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5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617524</v>
      </c>
      <c r="O26" s="41"/>
      <c r="P26" s="8" t="str">
        <f t="shared" si="0"/>
        <v>M00113202100000000000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6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352484</v>
      </c>
      <c r="O27" s="41"/>
      <c r="P27" s="8" t="str">
        <f t="shared" si="0"/>
        <v>M00114101100000000000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7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121138</v>
      </c>
      <c r="O28" s="41"/>
      <c r="P28" s="8" t="str">
        <f t="shared" si="0"/>
        <v>M00114105100000000000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8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138598</v>
      </c>
      <c r="O29" s="41"/>
      <c r="P29" s="8" t="str">
        <f t="shared" si="0"/>
        <v>M00114201100000000000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9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55440</v>
      </c>
      <c r="O30" s="41"/>
      <c r="P30" s="8" t="str">
        <f t="shared" si="0"/>
        <v>M00114301100000000000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445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152870</v>
      </c>
      <c r="O31" s="41"/>
      <c r="P31" s="8" t="str">
        <f t="shared" si="0"/>
        <v>M00114302100000000000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10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139468</v>
      </c>
      <c r="O32" s="41"/>
      <c r="P32" s="8" t="str">
        <f t="shared" si="0"/>
        <v>M00114401100000000000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13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10668</v>
      </c>
      <c r="O33" s="41"/>
      <c r="P33" s="8" t="str">
        <f t="shared" si="0"/>
        <v>M00114405100000000000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14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7075026</v>
      </c>
      <c r="O34" s="41"/>
      <c r="P34" s="8" t="str">
        <f t="shared" si="0"/>
        <v>M00115402100000000000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15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580843</v>
      </c>
      <c r="O35" s="41"/>
      <c r="P35" s="8" t="str">
        <f t="shared" si="0"/>
        <v>M00115403100000000000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22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245552</v>
      </c>
      <c r="O36" s="41"/>
      <c r="P36" s="8" t="str">
        <f t="shared" si="0"/>
        <v>M00139801100000000000</v>
      </c>
      <c r="R36" s="8" t="str">
        <f t="shared" si="1"/>
        <v>3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407</v>
      </c>
      <c r="E37" s="1" t="s">
        <v>406</v>
      </c>
      <c r="F37" s="1" t="s">
        <v>405</v>
      </c>
      <c r="G37" s="1" t="s">
        <v>404</v>
      </c>
      <c r="H37" s="1" t="s">
        <v>403</v>
      </c>
      <c r="I37" s="53" t="s">
        <v>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28583013</v>
      </c>
      <c r="O37" s="41"/>
      <c r="P37" s="8" t="str">
        <f t="shared" si="0"/>
        <v>E00611301100000000000</v>
      </c>
      <c r="R37" s="8" t="str">
        <f t="shared" si="1"/>
        <v>1</v>
      </c>
      <c r="S37" s="8" t="str">
        <f t="shared" si="2"/>
        <v>1</v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2043370</v>
      </c>
      <c r="O38" s="41"/>
      <c r="P38" s="8" t="str">
        <f t="shared" si="0"/>
        <v>E00612101100000000000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676107</v>
      </c>
      <c r="O39" s="41"/>
      <c r="P39" s="8" t="str">
        <f t="shared" si="0"/>
        <v>E00613101100000000000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4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826232</v>
      </c>
      <c r="O40" s="41"/>
      <c r="P40" s="8" t="str">
        <f t="shared" si="0"/>
        <v>E00613201100000000000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5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2789100</v>
      </c>
      <c r="O41" s="41"/>
      <c r="P41" s="8" t="str">
        <f t="shared" si="0"/>
        <v>E00613202100000000000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6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4369413</v>
      </c>
      <c r="O42" s="41"/>
      <c r="P42" s="8" t="str">
        <f t="shared" si="0"/>
        <v>E00614101100000000000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7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1495754</v>
      </c>
      <c r="O43" s="41"/>
      <c r="P43" s="8" t="str">
        <f t="shared" si="0"/>
        <v>E00614105100000000000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8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1487536</v>
      </c>
      <c r="O44" s="41"/>
      <c r="P44" s="8" t="str">
        <f t="shared" si="0"/>
        <v>E00614201100000000000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9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595013</v>
      </c>
      <c r="O45" s="41"/>
      <c r="P45" s="8" t="str">
        <f t="shared" si="0"/>
        <v>E00614301100000000000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445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1401917</v>
      </c>
      <c r="O46" s="41"/>
      <c r="P46" s="8" t="str">
        <f t="shared" si="0"/>
        <v>E00614302100000000000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10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1877704</v>
      </c>
      <c r="O47" s="41"/>
      <c r="P47" s="8" t="str">
        <f t="shared" si="0"/>
        <v>E00614401100000000000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13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103324</v>
      </c>
      <c r="O48" s="41"/>
      <c r="P48" s="8" t="str">
        <f t="shared" si="0"/>
        <v>E00614405100000000000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14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87607238</v>
      </c>
      <c r="O49" s="41"/>
      <c r="P49" s="8" t="str">
        <f t="shared" si="0"/>
        <v>E00615402100000000000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3790557</v>
      </c>
      <c r="O50" s="41"/>
      <c r="P50" s="8" t="str">
        <f t="shared" si="0"/>
        <v>E00615403100000000000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18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7478405</v>
      </c>
      <c r="O51" s="41"/>
      <c r="P51" s="8" t="str">
        <f t="shared" si="0"/>
        <v>E00631101100000000000</v>
      </c>
      <c r="R51" s="8" t="str">
        <f t="shared" si="1"/>
        <v>3</v>
      </c>
      <c r="S51" s="8" t="str">
        <f t="shared" si="2"/>
        <v>3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19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4549451</v>
      </c>
      <c r="O52" s="41"/>
      <c r="P52" s="8" t="str">
        <f t="shared" si="0"/>
        <v>E00631201100000000000</v>
      </c>
      <c r="R52" s="8" t="str">
        <f t="shared" si="1"/>
        <v>3</v>
      </c>
      <c r="S52" s="8" t="str">
        <f t="shared" si="2"/>
        <v>3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465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152286</v>
      </c>
      <c r="O53" s="41"/>
      <c r="P53" s="8" t="str">
        <f t="shared" si="0"/>
        <v>E00631603100000000000</v>
      </c>
      <c r="R53" s="8" t="str">
        <f t="shared" si="1"/>
        <v>3</v>
      </c>
      <c r="S53" s="8" t="str">
        <f t="shared" si="2"/>
        <v>3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93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4143229</v>
      </c>
      <c r="O54" s="41"/>
      <c r="P54" s="8" t="str">
        <f t="shared" si="0"/>
        <v>E00632301100000000000</v>
      </c>
      <c r="R54" s="8" t="str">
        <f t="shared" si="1"/>
        <v>3</v>
      </c>
      <c r="S54" s="8" t="str">
        <f t="shared" si="2"/>
        <v>3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94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911575</v>
      </c>
      <c r="O55" s="41"/>
      <c r="P55" s="8" t="str">
        <f t="shared" si="0"/>
        <v>E00632502100000000000</v>
      </c>
      <c r="R55" s="8" t="str">
        <f t="shared" si="1"/>
        <v>3</v>
      </c>
      <c r="S55" s="8" t="str">
        <f t="shared" si="2"/>
        <v>3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20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962500</v>
      </c>
      <c r="O56" s="41"/>
      <c r="P56" s="8" t="str">
        <f t="shared" si="0"/>
        <v>E00633801100000000000</v>
      </c>
      <c r="R56" s="8" t="str">
        <f t="shared" si="1"/>
        <v>3</v>
      </c>
      <c r="S56" s="8" t="str">
        <f t="shared" si="2"/>
        <v>3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41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3292896</v>
      </c>
      <c r="O57" s="41"/>
      <c r="P57" s="8" t="str">
        <f t="shared" si="0"/>
        <v>E00635301100000000000</v>
      </c>
      <c r="R57" s="8" t="str">
        <f t="shared" si="1"/>
        <v>3</v>
      </c>
      <c r="S57" s="8" t="str">
        <f t="shared" si="2"/>
        <v>3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43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5455150</v>
      </c>
      <c r="O58" s="41"/>
      <c r="P58" s="8" t="str">
        <f t="shared" si="0"/>
        <v>E00635701100000000000</v>
      </c>
      <c r="R58" s="8" t="str">
        <f t="shared" si="1"/>
        <v>3</v>
      </c>
      <c r="S58" s="8" t="str">
        <f t="shared" si="2"/>
        <v>3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44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3136560</v>
      </c>
      <c r="O59" s="41"/>
      <c r="P59" s="8" t="str">
        <f t="shared" si="0"/>
        <v>E00635801100000000000</v>
      </c>
      <c r="R59" s="8" t="str">
        <f t="shared" si="1"/>
        <v>3</v>
      </c>
      <c r="S59" s="8" t="str">
        <f t="shared" si="2"/>
        <v>3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45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997295</v>
      </c>
      <c r="O60" s="41"/>
      <c r="P60" s="8" t="str">
        <f t="shared" si="0"/>
        <v>E00635901100000000000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22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2592597</v>
      </c>
      <c r="O61" s="41"/>
      <c r="P61" s="8" t="str">
        <f t="shared" si="0"/>
        <v>E00639801100000000000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528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1</v>
      </c>
      <c r="O62" s="41"/>
      <c r="P62" s="8" t="str">
        <f t="shared" si="0"/>
        <v>E00644106100000000000</v>
      </c>
      <c r="R62" s="8" t="str">
        <f t="shared" si="1"/>
        <v>4</v>
      </c>
      <c r="S62" s="8" t="str">
        <f t="shared" si="2"/>
        <v>4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>
        <v>49201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4391817</v>
      </c>
      <c r="O63" s="41"/>
      <c r="P63" s="8" t="str">
        <f t="shared" si="0"/>
        <v>E00649201100000000000</v>
      </c>
      <c r="R63" s="8" t="str">
        <f t="shared" si="1"/>
        <v>4</v>
      </c>
      <c r="S63" s="8" t="str">
        <f t="shared" si="2"/>
        <v>4</v>
      </c>
    </row>
    <row r="64" spans="1:19" s="36" customFormat="1" ht="20.100000000000001" customHeight="1" x14ac:dyDescent="0.25">
      <c r="A64" s="5"/>
      <c r="B64" s="1" t="s">
        <v>409</v>
      </c>
      <c r="C64" s="1" t="s">
        <v>402</v>
      </c>
      <c r="D64" s="1" t="s">
        <v>408</v>
      </c>
      <c r="E64" s="1" t="s">
        <v>415</v>
      </c>
      <c r="F64" s="1" t="s">
        <v>405</v>
      </c>
      <c r="G64" s="1" t="s">
        <v>414</v>
      </c>
      <c r="H64" s="1" t="s">
        <v>413</v>
      </c>
      <c r="I64" s="53">
        <v>15901</v>
      </c>
      <c r="J64" s="1">
        <v>1</v>
      </c>
      <c r="K64" s="1">
        <v>4</v>
      </c>
      <c r="L64" s="1" t="s">
        <v>401</v>
      </c>
      <c r="M64" s="1" t="s">
        <v>400</v>
      </c>
      <c r="N64" s="42">
        <v>33254</v>
      </c>
      <c r="O64" s="41"/>
      <c r="P64" s="8" t="str">
        <f t="shared" si="0"/>
        <v>O00115901400000000000</v>
      </c>
      <c r="R64" s="8" t="str">
        <f t="shared" si="1"/>
        <v>1</v>
      </c>
      <c r="S64" s="8" t="str">
        <f t="shared" si="2"/>
        <v/>
      </c>
    </row>
    <row r="65" spans="1:19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21101</v>
      </c>
      <c r="J65" s="1">
        <v>1</v>
      </c>
      <c r="K65" s="1">
        <v>4</v>
      </c>
      <c r="L65" s="1" t="s">
        <v>401</v>
      </c>
      <c r="M65" s="1" t="s">
        <v>400</v>
      </c>
      <c r="N65" s="42">
        <v>2000</v>
      </c>
      <c r="O65" s="41"/>
      <c r="P65" s="8" t="str">
        <f t="shared" si="0"/>
        <v>O00121101400000000000</v>
      </c>
      <c r="R65" s="8" t="str">
        <f t="shared" si="1"/>
        <v>2</v>
      </c>
      <c r="S65" s="8" t="str">
        <f t="shared" si="2"/>
        <v/>
      </c>
    </row>
    <row r="66" spans="1:19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24601</v>
      </c>
      <c r="J66" s="1">
        <v>1</v>
      </c>
      <c r="K66" s="1">
        <v>4</v>
      </c>
      <c r="L66" s="1" t="s">
        <v>401</v>
      </c>
      <c r="M66" s="1" t="s">
        <v>400</v>
      </c>
      <c r="N66" s="42">
        <v>1000</v>
      </c>
      <c r="O66" s="41"/>
      <c r="P66" s="8" t="str">
        <f t="shared" si="0"/>
        <v>O00124601400000000000</v>
      </c>
      <c r="R66" s="8" t="str">
        <f t="shared" si="1"/>
        <v>2</v>
      </c>
      <c r="S66" s="8" t="str">
        <f t="shared" si="2"/>
        <v/>
      </c>
    </row>
    <row r="67" spans="1:19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37204</v>
      </c>
      <c r="J67" s="1">
        <v>1</v>
      </c>
      <c r="K67" s="1">
        <v>4</v>
      </c>
      <c r="L67" s="1" t="s">
        <v>401</v>
      </c>
      <c r="M67" s="1" t="s">
        <v>400</v>
      </c>
      <c r="N67" s="42">
        <v>2000</v>
      </c>
      <c r="O67" s="41"/>
      <c r="P67" s="8" t="str">
        <f t="shared" si="0"/>
        <v>O00137204400000000000</v>
      </c>
      <c r="R67" s="8" t="str">
        <f t="shared" si="1"/>
        <v>3</v>
      </c>
      <c r="S67" s="8" t="str">
        <f t="shared" si="2"/>
        <v/>
      </c>
    </row>
    <row r="68" spans="1:19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37504</v>
      </c>
      <c r="J68" s="1">
        <v>1</v>
      </c>
      <c r="K68" s="1">
        <v>4</v>
      </c>
      <c r="L68" s="1" t="s">
        <v>401</v>
      </c>
      <c r="M68" s="1" t="s">
        <v>400</v>
      </c>
      <c r="N68" s="42">
        <v>5000</v>
      </c>
      <c r="O68" s="41"/>
      <c r="P68" s="8" t="str">
        <f t="shared" si="0"/>
        <v>O00137504400000000000</v>
      </c>
      <c r="R68" s="8" t="str">
        <f t="shared" si="1"/>
        <v>3</v>
      </c>
      <c r="S68" s="8" t="str">
        <f t="shared" si="2"/>
        <v/>
      </c>
    </row>
    <row r="69" spans="1:19" s="36" customFormat="1" ht="20.100000000000001" customHeight="1" x14ac:dyDescent="0.25">
      <c r="A69" s="5"/>
      <c r="B69" s="1" t="s">
        <v>409</v>
      </c>
      <c r="C69" s="1" t="s">
        <v>402</v>
      </c>
      <c r="D69" s="1" t="s">
        <v>408</v>
      </c>
      <c r="E69" s="1" t="s">
        <v>415</v>
      </c>
      <c r="F69" s="1" t="s">
        <v>405</v>
      </c>
      <c r="G69" s="1" t="s">
        <v>414</v>
      </c>
      <c r="H69" s="1" t="s">
        <v>413</v>
      </c>
      <c r="I69" s="53">
        <v>39801</v>
      </c>
      <c r="J69" s="1">
        <v>1</v>
      </c>
      <c r="K69" s="1">
        <v>4</v>
      </c>
      <c r="L69" s="1" t="s">
        <v>401</v>
      </c>
      <c r="M69" s="1" t="s">
        <v>400</v>
      </c>
      <c r="N69" s="42">
        <v>860</v>
      </c>
      <c r="O69" s="41"/>
      <c r="P69" s="8" t="str">
        <f t="shared" si="0"/>
        <v>O00139801400000000000</v>
      </c>
      <c r="R69" s="8" t="str">
        <f t="shared" si="1"/>
        <v>3</v>
      </c>
      <c r="S69" s="8" t="str">
        <f t="shared" si="2"/>
        <v/>
      </c>
    </row>
    <row r="70" spans="1:19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>
        <v>12101</v>
      </c>
      <c r="J70" s="1">
        <v>1</v>
      </c>
      <c r="K70" s="1">
        <v>4</v>
      </c>
      <c r="L70" s="1" t="s">
        <v>401</v>
      </c>
      <c r="M70" s="1" t="s">
        <v>400</v>
      </c>
      <c r="N70" s="42">
        <v>1349805</v>
      </c>
      <c r="O70" s="41"/>
      <c r="P70" s="8" t="str">
        <f t="shared" si="0"/>
        <v>M00112101400000000000</v>
      </c>
      <c r="R70" s="8" t="str">
        <f t="shared" si="1"/>
        <v>1</v>
      </c>
      <c r="S70" s="8" t="str">
        <f t="shared" si="2"/>
        <v/>
      </c>
    </row>
    <row r="71" spans="1:19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>
        <v>12301</v>
      </c>
      <c r="J71" s="1">
        <v>1</v>
      </c>
      <c r="K71" s="1">
        <v>4</v>
      </c>
      <c r="L71" s="1" t="s">
        <v>401</v>
      </c>
      <c r="M71" s="1" t="s">
        <v>400</v>
      </c>
      <c r="N71" s="42">
        <v>200566</v>
      </c>
      <c r="O71" s="41"/>
      <c r="P71" s="8" t="str">
        <f t="shared" si="0"/>
        <v>M00112301400000000000</v>
      </c>
      <c r="R71" s="8" t="str">
        <f t="shared" si="1"/>
        <v>1</v>
      </c>
      <c r="S71" s="8" t="str">
        <f t="shared" si="2"/>
        <v/>
      </c>
    </row>
    <row r="72" spans="1:19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>
        <v>15501</v>
      </c>
      <c r="J72" s="1">
        <v>1</v>
      </c>
      <c r="K72" s="1">
        <v>4</v>
      </c>
      <c r="L72" s="1" t="s">
        <v>401</v>
      </c>
      <c r="M72" s="1" t="s">
        <v>400</v>
      </c>
      <c r="N72" s="42">
        <v>250000</v>
      </c>
      <c r="O72" s="41"/>
      <c r="P72" s="8" t="str">
        <f t="shared" ref="P72:P135" si="3">+CONCATENATE(H72,I72,K72,M72)</f>
        <v>M00115501400000000000</v>
      </c>
      <c r="R72" s="8" t="str">
        <f t="shared" ref="R72:R135" si="4">+MID(I72,1,1)</f>
        <v>1</v>
      </c>
      <c r="S72" s="8" t="str">
        <f t="shared" si="2"/>
        <v/>
      </c>
    </row>
    <row r="73" spans="1:19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307529</v>
      </c>
      <c r="O73" s="41"/>
      <c r="P73" s="8" t="str">
        <f t="shared" si="3"/>
        <v>M00115901400000000000</v>
      </c>
      <c r="R73" s="8" t="str">
        <f t="shared" si="4"/>
        <v>1</v>
      </c>
      <c r="S73" s="8" t="str">
        <f t="shared" ref="S73:S136" si="5">+IF(G73="008",R73,"")</f>
        <v/>
      </c>
    </row>
    <row r="74" spans="1:19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4000</v>
      </c>
      <c r="O74" s="41"/>
      <c r="P74" s="8" t="str">
        <f t="shared" si="3"/>
        <v>M00121101400000000000</v>
      </c>
      <c r="R74" s="8" t="str">
        <f t="shared" si="4"/>
        <v>2</v>
      </c>
      <c r="S74" s="8" t="str">
        <f t="shared" si="5"/>
        <v/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21201</v>
      </c>
      <c r="J75" s="1">
        <v>1</v>
      </c>
      <c r="K75" s="1">
        <v>4</v>
      </c>
      <c r="L75" s="1" t="s">
        <v>401</v>
      </c>
      <c r="M75" s="1" t="s">
        <v>400</v>
      </c>
      <c r="N75" s="42">
        <v>15021</v>
      </c>
      <c r="O75" s="41"/>
      <c r="P75" s="8" t="str">
        <f t="shared" si="3"/>
        <v>M00121201400000000000</v>
      </c>
      <c r="R75" s="8" t="str">
        <f t="shared" si="4"/>
        <v>2</v>
      </c>
      <c r="S75" s="8" t="str">
        <f t="shared" si="5"/>
        <v/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21401</v>
      </c>
      <c r="J76" s="1">
        <v>1</v>
      </c>
      <c r="K76" s="1">
        <v>4</v>
      </c>
      <c r="L76" s="1" t="s">
        <v>401</v>
      </c>
      <c r="M76" s="1" t="s">
        <v>400</v>
      </c>
      <c r="N76" s="42">
        <v>4000</v>
      </c>
      <c r="O76" s="41"/>
      <c r="P76" s="8" t="str">
        <f t="shared" si="3"/>
        <v>M00121401400000000000</v>
      </c>
      <c r="R76" s="8" t="str">
        <f t="shared" si="4"/>
        <v>2</v>
      </c>
      <c r="S76" s="8" t="str">
        <f t="shared" si="5"/>
        <v/>
      </c>
    </row>
    <row r="77" spans="1:19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21501</v>
      </c>
      <c r="J77" s="1">
        <v>1</v>
      </c>
      <c r="K77" s="1">
        <v>4</v>
      </c>
      <c r="L77" s="1">
        <v>22</v>
      </c>
      <c r="M77" s="1" t="s">
        <v>400</v>
      </c>
      <c r="N77" s="42">
        <v>4400</v>
      </c>
      <c r="O77" s="41"/>
      <c r="P77" s="8" t="str">
        <f t="shared" si="3"/>
        <v>M00121501400000000000</v>
      </c>
      <c r="R77" s="8" t="str">
        <f t="shared" si="4"/>
        <v>2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22104</v>
      </c>
      <c r="J78" s="1">
        <v>1</v>
      </c>
      <c r="K78" s="1">
        <v>4</v>
      </c>
      <c r="L78" s="1">
        <v>22</v>
      </c>
      <c r="M78" s="1" t="s">
        <v>400</v>
      </c>
      <c r="N78" s="42">
        <v>6147</v>
      </c>
      <c r="O78" s="41"/>
      <c r="P78" s="8" t="str">
        <f t="shared" si="3"/>
        <v>M00122104400000000000</v>
      </c>
      <c r="R78" s="8" t="str">
        <f t="shared" si="4"/>
        <v>2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22301</v>
      </c>
      <c r="J79" s="1">
        <v>1</v>
      </c>
      <c r="K79" s="1">
        <v>4</v>
      </c>
      <c r="L79" s="1">
        <v>22</v>
      </c>
      <c r="M79" s="1" t="s">
        <v>400</v>
      </c>
      <c r="N79" s="42">
        <v>760</v>
      </c>
      <c r="O79" s="41"/>
      <c r="P79" s="8" t="str">
        <f t="shared" si="3"/>
        <v>M00122301400000000000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25301</v>
      </c>
      <c r="J80" s="1">
        <v>1</v>
      </c>
      <c r="K80" s="1">
        <v>4</v>
      </c>
      <c r="L80" s="1">
        <v>22</v>
      </c>
      <c r="M80" s="1" t="s">
        <v>400</v>
      </c>
      <c r="N80" s="42">
        <v>35381</v>
      </c>
      <c r="O80" s="41"/>
      <c r="P80" s="8" t="str">
        <f t="shared" si="3"/>
        <v>M00125301400000000000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25401</v>
      </c>
      <c r="J81" s="1">
        <v>1</v>
      </c>
      <c r="K81" s="1">
        <v>4</v>
      </c>
      <c r="L81" s="1">
        <v>22</v>
      </c>
      <c r="M81" s="1" t="s">
        <v>400</v>
      </c>
      <c r="N81" s="42">
        <v>7876</v>
      </c>
      <c r="O81" s="41"/>
      <c r="P81" s="8" t="str">
        <f t="shared" si="3"/>
        <v>M00125401400000000000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29201</v>
      </c>
      <c r="J82" s="1">
        <v>1</v>
      </c>
      <c r="K82" s="1">
        <v>4</v>
      </c>
      <c r="L82" s="1">
        <v>22</v>
      </c>
      <c r="M82" s="1" t="s">
        <v>400</v>
      </c>
      <c r="N82" s="42">
        <v>5000</v>
      </c>
      <c r="O82" s="41"/>
      <c r="P82" s="8" t="str">
        <f t="shared" si="3"/>
        <v>M00129201400000000000</v>
      </c>
      <c r="R82" s="8" t="str">
        <f t="shared" si="4"/>
        <v>2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29301</v>
      </c>
      <c r="J83" s="1">
        <v>1</v>
      </c>
      <c r="K83" s="1">
        <v>4</v>
      </c>
      <c r="L83" s="1">
        <v>22</v>
      </c>
      <c r="M83" s="1" t="s">
        <v>400</v>
      </c>
      <c r="N83" s="42">
        <v>5000</v>
      </c>
      <c r="O83" s="41"/>
      <c r="P83" s="8" t="str">
        <f t="shared" si="3"/>
        <v>M00129301400000000000</v>
      </c>
      <c r="R83" s="8" t="str">
        <f t="shared" si="4"/>
        <v>2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29401</v>
      </c>
      <c r="J84" s="1">
        <v>1</v>
      </c>
      <c r="K84" s="1">
        <v>4</v>
      </c>
      <c r="L84" s="1">
        <v>22</v>
      </c>
      <c r="M84" s="1" t="s">
        <v>400</v>
      </c>
      <c r="N84" s="42">
        <v>5000</v>
      </c>
      <c r="O84" s="41"/>
      <c r="P84" s="8" t="str">
        <f t="shared" si="3"/>
        <v>M00129401400000000000</v>
      </c>
      <c r="R84" s="8" t="str">
        <f t="shared" si="4"/>
        <v>2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32701</v>
      </c>
      <c r="J85" s="1">
        <v>1</v>
      </c>
      <c r="K85" s="1">
        <v>4</v>
      </c>
      <c r="L85" s="1">
        <v>22</v>
      </c>
      <c r="M85" s="1" t="s">
        <v>400</v>
      </c>
      <c r="N85" s="42">
        <v>62923</v>
      </c>
      <c r="O85" s="41"/>
      <c r="P85" s="8" t="str">
        <f t="shared" si="3"/>
        <v>M00132701400000000000</v>
      </c>
      <c r="R85" s="8" t="str">
        <f t="shared" si="4"/>
        <v>3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33104</v>
      </c>
      <c r="J86" s="1">
        <v>1</v>
      </c>
      <c r="K86" s="1">
        <v>4</v>
      </c>
      <c r="L86" s="1">
        <v>22</v>
      </c>
      <c r="M86" s="1" t="s">
        <v>400</v>
      </c>
      <c r="N86" s="42">
        <v>914620</v>
      </c>
      <c r="O86" s="41"/>
      <c r="P86" s="8" t="str">
        <f t="shared" si="3"/>
        <v>M00133104400000000000</v>
      </c>
      <c r="R86" s="8" t="str">
        <f t="shared" si="4"/>
        <v>3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34101</v>
      </c>
      <c r="J87" s="1">
        <v>1</v>
      </c>
      <c r="K87" s="1">
        <v>4</v>
      </c>
      <c r="L87" s="1">
        <v>22</v>
      </c>
      <c r="M87" s="1" t="s">
        <v>400</v>
      </c>
      <c r="N87" s="42">
        <v>560000</v>
      </c>
      <c r="O87" s="41"/>
      <c r="P87" s="8" t="str">
        <f t="shared" si="3"/>
        <v>M00134101400000000000</v>
      </c>
      <c r="R87" s="8" t="str">
        <f t="shared" si="4"/>
        <v>3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37204</v>
      </c>
      <c r="J88" s="1">
        <v>1</v>
      </c>
      <c r="K88" s="1">
        <v>4</v>
      </c>
      <c r="L88" s="1">
        <v>22</v>
      </c>
      <c r="M88" s="1" t="s">
        <v>400</v>
      </c>
      <c r="N88" s="42">
        <v>4000</v>
      </c>
      <c r="O88" s="41"/>
      <c r="P88" s="8" t="str">
        <f t="shared" si="3"/>
        <v>M00137204400000000000</v>
      </c>
      <c r="R88" s="8" t="str">
        <f t="shared" si="4"/>
        <v>3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37504</v>
      </c>
      <c r="J89" s="1">
        <v>1</v>
      </c>
      <c r="K89" s="1">
        <v>4</v>
      </c>
      <c r="L89" s="1">
        <v>22</v>
      </c>
      <c r="M89" s="1" t="s">
        <v>400</v>
      </c>
      <c r="N89" s="42">
        <v>8000</v>
      </c>
      <c r="O89" s="41"/>
      <c r="P89" s="8" t="str">
        <f t="shared" si="3"/>
        <v>M00137504400000000000</v>
      </c>
      <c r="R89" s="8" t="str">
        <f t="shared" si="4"/>
        <v>3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39801</v>
      </c>
      <c r="J90" s="1">
        <v>1</v>
      </c>
      <c r="K90" s="1">
        <v>4</v>
      </c>
      <c r="L90" s="1">
        <v>22</v>
      </c>
      <c r="M90" s="1" t="s">
        <v>400</v>
      </c>
      <c r="N90" s="42">
        <v>51015</v>
      </c>
      <c r="O90" s="41"/>
      <c r="P90" s="8" t="str">
        <f t="shared" si="3"/>
        <v>M00139801400000000000</v>
      </c>
      <c r="R90" s="8" t="str">
        <f t="shared" si="4"/>
        <v>3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12301</v>
      </c>
      <c r="J91" s="1">
        <v>1</v>
      </c>
      <c r="K91" s="1">
        <v>4</v>
      </c>
      <c r="L91" s="1">
        <v>22</v>
      </c>
      <c r="M91" s="1" t="s">
        <v>400</v>
      </c>
      <c r="N91" s="42">
        <v>300954</v>
      </c>
      <c r="O91" s="41"/>
      <c r="P91" s="8" t="str">
        <f t="shared" si="3"/>
        <v>E00612301400000000000</v>
      </c>
      <c r="R91" s="8" t="str">
        <f t="shared" si="4"/>
        <v>1</v>
      </c>
      <c r="S91" s="8" t="str">
        <f t="shared" si="5"/>
        <v>1</v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15501</v>
      </c>
      <c r="J92" s="1">
        <v>1</v>
      </c>
      <c r="K92" s="1">
        <v>4</v>
      </c>
      <c r="L92" s="1">
        <v>22</v>
      </c>
      <c r="M92" s="1" t="s">
        <v>400</v>
      </c>
      <c r="N92" s="42">
        <v>750000</v>
      </c>
      <c r="O92" s="41"/>
      <c r="P92" s="8" t="str">
        <f t="shared" si="3"/>
        <v>E00615501400000000000</v>
      </c>
      <c r="R92" s="8" t="str">
        <f t="shared" si="4"/>
        <v>1</v>
      </c>
      <c r="S92" s="8" t="str">
        <f t="shared" si="5"/>
        <v>1</v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15901</v>
      </c>
      <c r="J93" s="1">
        <v>1</v>
      </c>
      <c r="K93" s="1">
        <v>4</v>
      </c>
      <c r="L93" s="1">
        <v>22</v>
      </c>
      <c r="M93" s="1" t="s">
        <v>400</v>
      </c>
      <c r="N93" s="42">
        <v>1219294</v>
      </c>
      <c r="O93" s="41"/>
      <c r="P93" s="8" t="str">
        <f t="shared" si="3"/>
        <v>E00615901400000000000</v>
      </c>
      <c r="R93" s="8" t="str">
        <f t="shared" si="4"/>
        <v>1</v>
      </c>
      <c r="S93" s="8" t="str">
        <f t="shared" si="5"/>
        <v>1</v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21101</v>
      </c>
      <c r="J94" s="1">
        <v>1</v>
      </c>
      <c r="K94" s="1">
        <v>4</v>
      </c>
      <c r="L94" s="1">
        <v>22</v>
      </c>
      <c r="M94" s="1" t="s">
        <v>400</v>
      </c>
      <c r="N94" s="42">
        <v>1265829</v>
      </c>
      <c r="O94" s="41"/>
      <c r="P94" s="8" t="str">
        <f t="shared" si="3"/>
        <v>E00621101400000000000</v>
      </c>
      <c r="R94" s="8" t="str">
        <f t="shared" si="4"/>
        <v>2</v>
      </c>
      <c r="S94" s="8" t="str">
        <f t="shared" si="5"/>
        <v>2</v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21201</v>
      </c>
      <c r="J95" s="1">
        <v>1</v>
      </c>
      <c r="K95" s="1">
        <v>4</v>
      </c>
      <c r="L95" s="1">
        <v>22</v>
      </c>
      <c r="M95" s="1" t="s">
        <v>400</v>
      </c>
      <c r="N95" s="42">
        <v>81509</v>
      </c>
      <c r="O95" s="41"/>
      <c r="P95" s="8" t="str">
        <f t="shared" si="3"/>
        <v>E00621201400000000000</v>
      </c>
      <c r="R95" s="8" t="str">
        <f t="shared" si="4"/>
        <v>2</v>
      </c>
      <c r="S95" s="8" t="str">
        <f t="shared" si="5"/>
        <v>2</v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21401</v>
      </c>
      <c r="J96" s="1">
        <v>1</v>
      </c>
      <c r="K96" s="1">
        <v>4</v>
      </c>
      <c r="L96" s="1">
        <v>22</v>
      </c>
      <c r="M96" s="1" t="s">
        <v>400</v>
      </c>
      <c r="N96" s="42">
        <v>100248</v>
      </c>
      <c r="O96" s="41"/>
      <c r="P96" s="8" t="str">
        <f t="shared" si="3"/>
        <v>E00621401400000000000</v>
      </c>
      <c r="R96" s="8" t="str">
        <f t="shared" si="4"/>
        <v>2</v>
      </c>
      <c r="S96" s="8" t="str">
        <f t="shared" si="5"/>
        <v>2</v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21501</v>
      </c>
      <c r="J97" s="1">
        <v>1</v>
      </c>
      <c r="K97" s="1">
        <v>4</v>
      </c>
      <c r="L97" s="1">
        <v>22</v>
      </c>
      <c r="M97" s="1" t="s">
        <v>400</v>
      </c>
      <c r="N97" s="42">
        <v>5911</v>
      </c>
      <c r="O97" s="41"/>
      <c r="P97" s="8" t="str">
        <f t="shared" si="3"/>
        <v>E00621501400000000000</v>
      </c>
      <c r="R97" s="8" t="str">
        <f t="shared" si="4"/>
        <v>2</v>
      </c>
      <c r="S97" s="8" t="str">
        <f t="shared" si="5"/>
        <v>2</v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21502</v>
      </c>
      <c r="J98" s="1">
        <v>1</v>
      </c>
      <c r="K98" s="1">
        <v>4</v>
      </c>
      <c r="L98" s="1">
        <v>22</v>
      </c>
      <c r="M98" s="1" t="s">
        <v>400</v>
      </c>
      <c r="N98" s="42">
        <v>824260</v>
      </c>
      <c r="O98" s="41"/>
      <c r="P98" s="8" t="str">
        <f t="shared" si="3"/>
        <v>E00621502400000000000</v>
      </c>
      <c r="R98" s="8" t="str">
        <f t="shared" si="4"/>
        <v>2</v>
      </c>
      <c r="S98" s="8" t="str">
        <f t="shared" si="5"/>
        <v>2</v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21601</v>
      </c>
      <c r="J99" s="1">
        <v>1</v>
      </c>
      <c r="K99" s="1">
        <v>4</v>
      </c>
      <c r="L99" s="1">
        <v>22</v>
      </c>
      <c r="M99" s="1" t="s">
        <v>400</v>
      </c>
      <c r="N99" s="42">
        <v>127690</v>
      </c>
      <c r="O99" s="41"/>
      <c r="P99" s="8" t="str">
        <f t="shared" si="3"/>
        <v>E00621601400000000000</v>
      </c>
      <c r="R99" s="8" t="str">
        <f t="shared" si="4"/>
        <v>2</v>
      </c>
      <c r="S99" s="8" t="str">
        <f t="shared" si="5"/>
        <v>2</v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21701</v>
      </c>
      <c r="J100" s="1">
        <v>1</v>
      </c>
      <c r="K100" s="1">
        <v>4</v>
      </c>
      <c r="L100" s="1">
        <v>22</v>
      </c>
      <c r="M100" s="1" t="s">
        <v>400</v>
      </c>
      <c r="N100" s="42">
        <v>2654</v>
      </c>
      <c r="O100" s="41"/>
      <c r="P100" s="8" t="str">
        <f t="shared" si="3"/>
        <v>E00621701400000000000</v>
      </c>
      <c r="R100" s="8" t="str">
        <f t="shared" si="4"/>
        <v>2</v>
      </c>
      <c r="S100" s="8" t="str">
        <f t="shared" si="5"/>
        <v>2</v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22103</v>
      </c>
      <c r="J101" s="1">
        <v>1</v>
      </c>
      <c r="K101" s="1">
        <v>4</v>
      </c>
      <c r="L101" s="1">
        <v>22</v>
      </c>
      <c r="M101" s="1" t="s">
        <v>400</v>
      </c>
      <c r="N101" s="42">
        <v>4000</v>
      </c>
      <c r="O101" s="41"/>
      <c r="P101" s="8" t="str">
        <f t="shared" si="3"/>
        <v>E00622103400000000000</v>
      </c>
      <c r="R101" s="8" t="str">
        <f t="shared" si="4"/>
        <v>2</v>
      </c>
      <c r="S101" s="8" t="str">
        <f t="shared" si="5"/>
        <v>2</v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22104</v>
      </c>
      <c r="J102" s="1">
        <v>1</v>
      </c>
      <c r="K102" s="1">
        <v>4</v>
      </c>
      <c r="L102" s="1">
        <v>22</v>
      </c>
      <c r="M102" s="1" t="s">
        <v>400</v>
      </c>
      <c r="N102" s="42">
        <v>217648</v>
      </c>
      <c r="O102" s="41"/>
      <c r="P102" s="8" t="str">
        <f t="shared" si="3"/>
        <v>E00622104400000000000</v>
      </c>
      <c r="R102" s="8" t="str">
        <f t="shared" si="4"/>
        <v>2</v>
      </c>
      <c r="S102" s="8" t="str">
        <f t="shared" si="5"/>
        <v>2</v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22106</v>
      </c>
      <c r="J103" s="2">
        <v>1</v>
      </c>
      <c r="K103" s="2">
        <v>4</v>
      </c>
      <c r="L103" s="2">
        <v>22</v>
      </c>
      <c r="M103" s="2" t="s">
        <v>400</v>
      </c>
      <c r="N103" s="42">
        <v>4108</v>
      </c>
      <c r="O103" s="41"/>
      <c r="P103" s="8" t="str">
        <f t="shared" si="3"/>
        <v>E00622106400000000000</v>
      </c>
      <c r="R103" s="8" t="str">
        <f t="shared" si="4"/>
        <v>2</v>
      </c>
      <c r="S103" s="8" t="str">
        <f t="shared" si="5"/>
        <v>2</v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22301</v>
      </c>
      <c r="J104" s="2">
        <v>1</v>
      </c>
      <c r="K104" s="2">
        <v>4</v>
      </c>
      <c r="L104" s="2">
        <v>22</v>
      </c>
      <c r="M104" s="2" t="s">
        <v>400</v>
      </c>
      <c r="N104" s="38">
        <v>37941</v>
      </c>
      <c r="O104" s="37"/>
      <c r="P104" s="8" t="str">
        <f t="shared" si="3"/>
        <v>E00622301400000000000</v>
      </c>
      <c r="R104" s="8" t="str">
        <f t="shared" si="4"/>
        <v>2</v>
      </c>
      <c r="S104" s="8" t="str">
        <f t="shared" si="5"/>
        <v>2</v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24101</v>
      </c>
      <c r="J105" s="2">
        <v>1</v>
      </c>
      <c r="K105" s="2">
        <v>4</v>
      </c>
      <c r="L105" s="2">
        <v>22</v>
      </c>
      <c r="M105" s="2" t="s">
        <v>400</v>
      </c>
      <c r="N105" s="38">
        <v>14588</v>
      </c>
      <c r="O105" s="37"/>
      <c r="P105" s="8" t="str">
        <f t="shared" si="3"/>
        <v>E00624101400000000000</v>
      </c>
      <c r="R105" s="8" t="str">
        <f t="shared" si="4"/>
        <v>2</v>
      </c>
      <c r="S105" s="8" t="str">
        <f t="shared" si="5"/>
        <v>2</v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24201</v>
      </c>
      <c r="J106" s="2">
        <v>1</v>
      </c>
      <c r="K106" s="2">
        <v>4</v>
      </c>
      <c r="L106" s="2">
        <v>22</v>
      </c>
      <c r="M106" s="2" t="s">
        <v>400</v>
      </c>
      <c r="N106" s="38">
        <v>45472</v>
      </c>
      <c r="O106" s="37"/>
      <c r="P106" s="8" t="str">
        <f t="shared" si="3"/>
        <v>E00624201400000000000</v>
      </c>
      <c r="R106" s="8" t="str">
        <f t="shared" si="4"/>
        <v>2</v>
      </c>
      <c r="S106" s="8" t="str">
        <f t="shared" si="5"/>
        <v>2</v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24301</v>
      </c>
      <c r="J107" s="2">
        <v>1</v>
      </c>
      <c r="K107" s="2">
        <v>4</v>
      </c>
      <c r="L107" s="2">
        <v>22</v>
      </c>
      <c r="M107" s="2" t="s">
        <v>400</v>
      </c>
      <c r="N107" s="38">
        <v>67570</v>
      </c>
      <c r="O107" s="37"/>
      <c r="P107" s="8" t="str">
        <f t="shared" si="3"/>
        <v>E00624301400000000000</v>
      </c>
      <c r="R107" s="8" t="str">
        <f t="shared" si="4"/>
        <v>2</v>
      </c>
      <c r="S107" s="8" t="str">
        <f t="shared" si="5"/>
        <v>2</v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24401</v>
      </c>
      <c r="J108" s="2">
        <v>1</v>
      </c>
      <c r="K108" s="2">
        <v>4</v>
      </c>
      <c r="L108" s="2">
        <v>22</v>
      </c>
      <c r="M108" s="2" t="s">
        <v>400</v>
      </c>
      <c r="N108" s="38">
        <v>18314</v>
      </c>
      <c r="O108" s="37"/>
      <c r="P108" s="8" t="str">
        <f t="shared" si="3"/>
        <v>E00624401400000000000</v>
      </c>
      <c r="R108" s="8" t="str">
        <f t="shared" si="4"/>
        <v>2</v>
      </c>
      <c r="S108" s="8" t="str">
        <f t="shared" si="5"/>
        <v>2</v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24501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17449</v>
      </c>
      <c r="O109" s="37"/>
      <c r="P109" s="8" t="str">
        <f t="shared" si="3"/>
        <v>E00624501400000000000</v>
      </c>
      <c r="R109" s="8" t="str">
        <f t="shared" si="4"/>
        <v>2</v>
      </c>
      <c r="S109" s="8" t="str">
        <f t="shared" si="5"/>
        <v>2</v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24601</v>
      </c>
      <c r="J110" s="2">
        <v>1</v>
      </c>
      <c r="K110" s="2">
        <v>4</v>
      </c>
      <c r="L110" s="2">
        <v>22</v>
      </c>
      <c r="M110" s="2" t="s">
        <v>400</v>
      </c>
      <c r="N110" s="38">
        <v>6029191</v>
      </c>
      <c r="O110" s="37"/>
      <c r="P110" s="8" t="str">
        <f t="shared" si="3"/>
        <v>E00624601400000000000</v>
      </c>
      <c r="R110" s="8" t="str">
        <f t="shared" si="4"/>
        <v>2</v>
      </c>
      <c r="S110" s="8" t="str">
        <f t="shared" si="5"/>
        <v>2</v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24701</v>
      </c>
      <c r="J111" s="2">
        <v>1</v>
      </c>
      <c r="K111" s="2">
        <v>4</v>
      </c>
      <c r="L111" s="2">
        <v>22</v>
      </c>
      <c r="M111" s="2" t="s">
        <v>400</v>
      </c>
      <c r="N111" s="38">
        <v>994184</v>
      </c>
      <c r="O111" s="37"/>
      <c r="P111" s="8" t="str">
        <f t="shared" si="3"/>
        <v>E00624701400000000000</v>
      </c>
      <c r="R111" s="8" t="str">
        <f t="shared" si="4"/>
        <v>2</v>
      </c>
      <c r="S111" s="8" t="str">
        <f t="shared" si="5"/>
        <v>2</v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24801</v>
      </c>
      <c r="J112" s="2">
        <v>1</v>
      </c>
      <c r="K112" s="2">
        <v>4</v>
      </c>
      <c r="L112" s="2">
        <v>22</v>
      </c>
      <c r="M112" s="2" t="s">
        <v>400</v>
      </c>
      <c r="N112" s="38">
        <v>357868</v>
      </c>
      <c r="O112" s="37"/>
      <c r="P112" s="8" t="str">
        <f t="shared" si="3"/>
        <v>E00624801400000000000</v>
      </c>
      <c r="R112" s="8" t="str">
        <f t="shared" si="4"/>
        <v>2</v>
      </c>
      <c r="S112" s="8" t="str">
        <f t="shared" si="5"/>
        <v>2</v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24901</v>
      </c>
      <c r="J113" s="2">
        <v>1</v>
      </c>
      <c r="K113" s="2">
        <v>4</v>
      </c>
      <c r="L113" s="2">
        <v>22</v>
      </c>
      <c r="M113" s="2" t="s">
        <v>400</v>
      </c>
      <c r="N113" s="38">
        <v>397481</v>
      </c>
      <c r="O113" s="37"/>
      <c r="P113" s="8" t="str">
        <f t="shared" si="3"/>
        <v>E00624901400000000000</v>
      </c>
      <c r="R113" s="8" t="str">
        <f t="shared" si="4"/>
        <v>2</v>
      </c>
      <c r="S113" s="8" t="str">
        <f t="shared" si="5"/>
        <v>2</v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25101</v>
      </c>
      <c r="J114" s="2">
        <v>1</v>
      </c>
      <c r="K114" s="2">
        <v>4</v>
      </c>
      <c r="L114" s="2">
        <v>22</v>
      </c>
      <c r="M114" s="2" t="s">
        <v>400</v>
      </c>
      <c r="N114" s="38">
        <v>314620</v>
      </c>
      <c r="O114" s="37"/>
      <c r="P114" s="8" t="str">
        <f t="shared" si="3"/>
        <v>E00625101400000000000</v>
      </c>
      <c r="R114" s="8" t="str">
        <f t="shared" si="4"/>
        <v>2</v>
      </c>
      <c r="S114" s="8" t="str">
        <f t="shared" si="5"/>
        <v>2</v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25401</v>
      </c>
      <c r="J115" s="2">
        <v>1</v>
      </c>
      <c r="K115" s="2">
        <v>4</v>
      </c>
      <c r="L115" s="2">
        <v>22</v>
      </c>
      <c r="M115" s="2" t="s">
        <v>400</v>
      </c>
      <c r="N115" s="38">
        <v>15472</v>
      </c>
      <c r="O115" s="37"/>
      <c r="P115" s="8" t="str">
        <f t="shared" si="3"/>
        <v>E00625401400000000000</v>
      </c>
      <c r="R115" s="8" t="str">
        <f t="shared" si="4"/>
        <v>2</v>
      </c>
      <c r="S115" s="8" t="str">
        <f t="shared" si="5"/>
        <v>2</v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25501</v>
      </c>
      <c r="J116" s="2">
        <v>1</v>
      </c>
      <c r="K116" s="2">
        <v>4</v>
      </c>
      <c r="L116" s="2">
        <v>22</v>
      </c>
      <c r="M116" s="2" t="s">
        <v>400</v>
      </c>
      <c r="N116" s="38">
        <v>4536749</v>
      </c>
      <c r="O116" s="37"/>
      <c r="P116" s="8" t="str">
        <f t="shared" si="3"/>
        <v>E00625501400000000000</v>
      </c>
      <c r="R116" s="8" t="str">
        <f t="shared" si="4"/>
        <v>2</v>
      </c>
      <c r="S116" s="8" t="str">
        <f t="shared" si="5"/>
        <v>2</v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25901</v>
      </c>
      <c r="J117" s="2">
        <v>1</v>
      </c>
      <c r="K117" s="2">
        <v>4</v>
      </c>
      <c r="L117" s="2">
        <v>22</v>
      </c>
      <c r="M117" s="2" t="s">
        <v>400</v>
      </c>
      <c r="N117" s="38">
        <v>2073190</v>
      </c>
      <c r="O117" s="37"/>
      <c r="P117" s="8" t="str">
        <f t="shared" si="3"/>
        <v>E00625901400000000000</v>
      </c>
      <c r="R117" s="8" t="str">
        <f t="shared" si="4"/>
        <v>2</v>
      </c>
      <c r="S117" s="8" t="str">
        <f t="shared" si="5"/>
        <v>2</v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26102</v>
      </c>
      <c r="J118" s="2">
        <v>1</v>
      </c>
      <c r="K118" s="2">
        <v>4</v>
      </c>
      <c r="L118" s="2">
        <v>22</v>
      </c>
      <c r="M118" s="2" t="s">
        <v>400</v>
      </c>
      <c r="N118" s="38">
        <v>1047385</v>
      </c>
      <c r="O118" s="37"/>
      <c r="P118" s="8" t="str">
        <f t="shared" si="3"/>
        <v>E00626102400000000000</v>
      </c>
      <c r="R118" s="8" t="str">
        <f t="shared" si="4"/>
        <v>2</v>
      </c>
      <c r="S118" s="8" t="str">
        <f t="shared" si="5"/>
        <v>2</v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26105</v>
      </c>
      <c r="J119" s="2">
        <v>1</v>
      </c>
      <c r="K119" s="2">
        <v>4</v>
      </c>
      <c r="L119" s="2">
        <v>22</v>
      </c>
      <c r="M119" s="2" t="s">
        <v>400</v>
      </c>
      <c r="N119" s="38">
        <v>432662</v>
      </c>
      <c r="O119" s="37"/>
      <c r="P119" s="8" t="str">
        <f t="shared" si="3"/>
        <v>E00626105400000000000</v>
      </c>
      <c r="R119" s="8" t="str">
        <f t="shared" si="4"/>
        <v>2</v>
      </c>
      <c r="S119" s="8" t="str">
        <f t="shared" si="5"/>
        <v>2</v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27101</v>
      </c>
      <c r="J120" s="2">
        <v>1</v>
      </c>
      <c r="K120" s="2">
        <v>4</v>
      </c>
      <c r="L120" s="2">
        <v>22</v>
      </c>
      <c r="M120" s="2" t="s">
        <v>400</v>
      </c>
      <c r="N120" s="38">
        <v>121733</v>
      </c>
      <c r="O120" s="37"/>
      <c r="P120" s="8" t="str">
        <f t="shared" si="3"/>
        <v>E00627101400000000000</v>
      </c>
      <c r="R120" s="8" t="str">
        <f t="shared" si="4"/>
        <v>2</v>
      </c>
      <c r="S120" s="8" t="str">
        <f t="shared" si="5"/>
        <v>2</v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27201</v>
      </c>
      <c r="J121" s="2">
        <v>1</v>
      </c>
      <c r="K121" s="2">
        <v>4</v>
      </c>
      <c r="L121" s="2">
        <v>22</v>
      </c>
      <c r="M121" s="2" t="s">
        <v>400</v>
      </c>
      <c r="N121" s="38">
        <v>347566</v>
      </c>
      <c r="O121" s="37"/>
      <c r="P121" s="8" t="str">
        <f t="shared" si="3"/>
        <v>E00627201400000000000</v>
      </c>
      <c r="R121" s="8" t="str">
        <f t="shared" si="4"/>
        <v>2</v>
      </c>
      <c r="S121" s="8" t="str">
        <f t="shared" si="5"/>
        <v>2</v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27301</v>
      </c>
      <c r="J122" s="2">
        <v>1</v>
      </c>
      <c r="K122" s="2">
        <v>4</v>
      </c>
      <c r="L122" s="2">
        <v>22</v>
      </c>
      <c r="M122" s="2" t="s">
        <v>400</v>
      </c>
      <c r="N122" s="38">
        <v>4431</v>
      </c>
      <c r="O122" s="37"/>
      <c r="P122" s="8" t="str">
        <f t="shared" si="3"/>
        <v>E00627301400000000000</v>
      </c>
      <c r="R122" s="8" t="str">
        <f t="shared" si="4"/>
        <v>2</v>
      </c>
      <c r="S122" s="8" t="str">
        <f t="shared" si="5"/>
        <v>2</v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29101</v>
      </c>
      <c r="J123" s="2">
        <v>1</v>
      </c>
      <c r="K123" s="2">
        <v>4</v>
      </c>
      <c r="L123" s="2">
        <v>22</v>
      </c>
      <c r="M123" s="2" t="s">
        <v>400</v>
      </c>
      <c r="N123" s="38">
        <v>834264</v>
      </c>
      <c r="O123" s="37"/>
      <c r="P123" s="8" t="str">
        <f t="shared" si="3"/>
        <v>E00629101400000000000</v>
      </c>
      <c r="R123" s="8" t="str">
        <f t="shared" si="4"/>
        <v>2</v>
      </c>
      <c r="S123" s="8" t="str">
        <f t="shared" si="5"/>
        <v>2</v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29201</v>
      </c>
      <c r="J124" s="2">
        <v>1</v>
      </c>
      <c r="K124" s="2">
        <v>4</v>
      </c>
      <c r="L124" s="2">
        <v>22</v>
      </c>
      <c r="M124" s="2" t="s">
        <v>400</v>
      </c>
      <c r="N124" s="38">
        <v>173990</v>
      </c>
      <c r="O124" s="37"/>
      <c r="P124" s="8" t="str">
        <f t="shared" si="3"/>
        <v>E00629201400000000000</v>
      </c>
      <c r="R124" s="8" t="str">
        <f t="shared" si="4"/>
        <v>2</v>
      </c>
      <c r="S124" s="8" t="str">
        <f t="shared" si="5"/>
        <v>2</v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29301</v>
      </c>
      <c r="J125" s="2">
        <v>1</v>
      </c>
      <c r="K125" s="2">
        <v>4</v>
      </c>
      <c r="L125" s="2">
        <v>22</v>
      </c>
      <c r="M125" s="2" t="s">
        <v>400</v>
      </c>
      <c r="N125" s="38">
        <v>42302</v>
      </c>
      <c r="O125" s="37"/>
      <c r="P125" s="8" t="str">
        <f t="shared" si="3"/>
        <v>E00629301400000000000</v>
      </c>
      <c r="R125" s="8" t="str">
        <f t="shared" si="4"/>
        <v>2</v>
      </c>
      <c r="S125" s="8" t="str">
        <f t="shared" si="5"/>
        <v>2</v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29401</v>
      </c>
      <c r="J126" s="2">
        <v>1</v>
      </c>
      <c r="K126" s="2">
        <v>4</v>
      </c>
      <c r="L126" s="2">
        <v>22</v>
      </c>
      <c r="M126" s="2" t="s">
        <v>400</v>
      </c>
      <c r="N126" s="38">
        <v>1057308</v>
      </c>
      <c r="O126" s="37"/>
      <c r="P126" s="8" t="str">
        <f t="shared" si="3"/>
        <v>E00629401400000000000</v>
      </c>
      <c r="R126" s="8" t="str">
        <f t="shared" si="4"/>
        <v>2</v>
      </c>
      <c r="S126" s="8" t="str">
        <f t="shared" si="5"/>
        <v>2</v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29501</v>
      </c>
      <c r="J127" s="2">
        <v>1</v>
      </c>
      <c r="K127" s="2">
        <v>4</v>
      </c>
      <c r="L127" s="2">
        <v>22</v>
      </c>
      <c r="M127" s="2" t="s">
        <v>400</v>
      </c>
      <c r="N127" s="38">
        <v>1103712</v>
      </c>
      <c r="O127" s="37"/>
      <c r="P127" s="8" t="str">
        <f t="shared" si="3"/>
        <v>E00629501400000000000</v>
      </c>
      <c r="R127" s="8" t="str">
        <f t="shared" si="4"/>
        <v>2</v>
      </c>
      <c r="S127" s="8" t="str">
        <f t="shared" si="5"/>
        <v>2</v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29601</v>
      </c>
      <c r="J128" s="2">
        <v>1</v>
      </c>
      <c r="K128" s="2">
        <v>4</v>
      </c>
      <c r="L128" s="2">
        <v>22</v>
      </c>
      <c r="M128" s="2" t="s">
        <v>400</v>
      </c>
      <c r="N128" s="38">
        <v>23929</v>
      </c>
      <c r="O128" s="37"/>
      <c r="P128" s="8" t="str">
        <f t="shared" si="3"/>
        <v>E00629601400000000000</v>
      </c>
      <c r="R128" s="8" t="str">
        <f t="shared" si="4"/>
        <v>2</v>
      </c>
      <c r="S128" s="8" t="str">
        <f t="shared" si="5"/>
        <v>2</v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29801</v>
      </c>
      <c r="J129" s="2">
        <v>1</v>
      </c>
      <c r="K129" s="2">
        <v>4</v>
      </c>
      <c r="L129" s="2">
        <v>22</v>
      </c>
      <c r="M129" s="2" t="s">
        <v>400</v>
      </c>
      <c r="N129" s="38">
        <v>1396117</v>
      </c>
      <c r="O129" s="37"/>
      <c r="P129" s="8" t="str">
        <f t="shared" si="3"/>
        <v>E00629801400000000000</v>
      </c>
      <c r="R129" s="8" t="str">
        <f t="shared" si="4"/>
        <v>2</v>
      </c>
      <c r="S129" s="8" t="str">
        <f t="shared" si="5"/>
        <v>2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29901</v>
      </c>
      <c r="J130" s="2">
        <v>1</v>
      </c>
      <c r="K130" s="2">
        <v>4</v>
      </c>
      <c r="L130" s="2">
        <v>22</v>
      </c>
      <c r="M130" s="2" t="s">
        <v>400</v>
      </c>
      <c r="N130" s="38">
        <v>112737</v>
      </c>
      <c r="O130" s="37"/>
      <c r="P130" s="8" t="str">
        <f t="shared" si="3"/>
        <v>E00629901400000000000</v>
      </c>
      <c r="R130" s="8" t="str">
        <f t="shared" si="4"/>
        <v>2</v>
      </c>
      <c r="S130" s="8" t="str">
        <f t="shared" si="5"/>
        <v>2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31101</v>
      </c>
      <c r="J131" s="2">
        <v>1</v>
      </c>
      <c r="K131" s="2">
        <v>4</v>
      </c>
      <c r="L131" s="2">
        <v>22</v>
      </c>
      <c r="M131" s="2" t="s">
        <v>400</v>
      </c>
      <c r="N131" s="38">
        <v>13603199</v>
      </c>
      <c r="O131" s="37"/>
      <c r="P131" s="8" t="str">
        <f t="shared" si="3"/>
        <v>E00631101400000000000</v>
      </c>
      <c r="R131" s="8" t="str">
        <f t="shared" si="4"/>
        <v>3</v>
      </c>
      <c r="S131" s="8" t="str">
        <f t="shared" si="5"/>
        <v>3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31201</v>
      </c>
      <c r="J132" s="2">
        <v>1</v>
      </c>
      <c r="K132" s="2">
        <v>4</v>
      </c>
      <c r="L132" s="2">
        <v>22</v>
      </c>
      <c r="M132" s="2" t="s">
        <v>400</v>
      </c>
      <c r="N132" s="38">
        <v>4481669</v>
      </c>
      <c r="O132" s="37"/>
      <c r="P132" s="8" t="str">
        <f t="shared" si="3"/>
        <v>E00631201400000000000</v>
      </c>
      <c r="R132" s="8" t="str">
        <f t="shared" si="4"/>
        <v>3</v>
      </c>
      <c r="S132" s="8" t="str">
        <f t="shared" si="5"/>
        <v>3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31301</v>
      </c>
      <c r="J133" s="2">
        <v>1</v>
      </c>
      <c r="K133" s="2">
        <v>4</v>
      </c>
      <c r="L133" s="2">
        <v>22</v>
      </c>
      <c r="M133" s="2" t="s">
        <v>400</v>
      </c>
      <c r="N133" s="38">
        <v>2000000</v>
      </c>
      <c r="O133" s="37"/>
      <c r="P133" s="8" t="str">
        <f t="shared" si="3"/>
        <v>E00631301400000000000</v>
      </c>
      <c r="R133" s="8" t="str">
        <f t="shared" si="4"/>
        <v>3</v>
      </c>
      <c r="S133" s="8" t="str">
        <f t="shared" si="5"/>
        <v>3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31401</v>
      </c>
      <c r="J134" s="2">
        <v>1</v>
      </c>
      <c r="K134" s="2">
        <v>4</v>
      </c>
      <c r="L134" s="2">
        <v>22</v>
      </c>
      <c r="M134" s="2" t="s">
        <v>400</v>
      </c>
      <c r="N134" s="38">
        <v>66000</v>
      </c>
      <c r="O134" s="37"/>
      <c r="P134" s="8" t="str">
        <f t="shared" si="3"/>
        <v>E00631401400000000000</v>
      </c>
      <c r="R134" s="8" t="str">
        <f t="shared" si="4"/>
        <v>3</v>
      </c>
      <c r="S134" s="8" t="str">
        <f t="shared" si="5"/>
        <v>3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31603</v>
      </c>
      <c r="J135" s="2">
        <v>1</v>
      </c>
      <c r="K135" s="2">
        <v>4</v>
      </c>
      <c r="L135" s="2">
        <v>22</v>
      </c>
      <c r="M135" s="2" t="s">
        <v>400</v>
      </c>
      <c r="N135" s="38">
        <v>1116550</v>
      </c>
      <c r="O135" s="37"/>
      <c r="P135" s="8" t="str">
        <f t="shared" si="3"/>
        <v>E00631603400000000000</v>
      </c>
      <c r="R135" s="8" t="str">
        <f t="shared" si="4"/>
        <v>3</v>
      </c>
      <c r="S135" s="8" t="str">
        <f t="shared" si="5"/>
        <v>3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31801</v>
      </c>
      <c r="J136" s="2">
        <v>1</v>
      </c>
      <c r="K136" s="2">
        <v>4</v>
      </c>
      <c r="L136" s="2">
        <v>22</v>
      </c>
      <c r="M136" s="2" t="s">
        <v>400</v>
      </c>
      <c r="N136" s="38">
        <v>170000</v>
      </c>
      <c r="O136" s="37"/>
      <c r="P136" s="8" t="str">
        <f t="shared" ref="P136:P176" si="6">+CONCATENATE(H136,I136,K136,M136)</f>
        <v>E00631801400000000000</v>
      </c>
      <c r="R136" s="8" t="str">
        <f t="shared" ref="R136:R184" si="7">+MID(I136,1,1)</f>
        <v>3</v>
      </c>
      <c r="S136" s="8" t="str">
        <f t="shared" si="5"/>
        <v>3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31904</v>
      </c>
      <c r="J137" s="2">
        <v>1</v>
      </c>
      <c r="K137" s="2">
        <v>4</v>
      </c>
      <c r="L137" s="2">
        <v>22</v>
      </c>
      <c r="M137" s="2" t="s">
        <v>400</v>
      </c>
      <c r="N137" s="38">
        <v>270400</v>
      </c>
      <c r="O137" s="37"/>
      <c r="P137" s="8" t="str">
        <f t="shared" si="6"/>
        <v>E00631904400000000000</v>
      </c>
      <c r="R137" s="8" t="str">
        <f t="shared" si="7"/>
        <v>3</v>
      </c>
      <c r="S137" s="8" t="str">
        <f t="shared" ref="S137:S184" si="8">+IF(G137="008",R137,"")</f>
        <v>3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32301</v>
      </c>
      <c r="J138" s="2">
        <v>1</v>
      </c>
      <c r="K138" s="2">
        <v>4</v>
      </c>
      <c r="L138" s="2">
        <v>22</v>
      </c>
      <c r="M138" s="2" t="s">
        <v>400</v>
      </c>
      <c r="N138" s="38">
        <v>376657</v>
      </c>
      <c r="O138" s="37"/>
      <c r="P138" s="8" t="str">
        <f t="shared" si="6"/>
        <v>E00632301400000000000</v>
      </c>
      <c r="R138" s="8" t="str">
        <f t="shared" si="7"/>
        <v>3</v>
      </c>
      <c r="S138" s="8" t="str">
        <f t="shared" si="8"/>
        <v>3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32302</v>
      </c>
      <c r="J139" s="2">
        <v>1</v>
      </c>
      <c r="K139" s="2">
        <v>4</v>
      </c>
      <c r="L139" s="2">
        <v>22</v>
      </c>
      <c r="M139" s="2" t="s">
        <v>400</v>
      </c>
      <c r="N139" s="38">
        <v>54530</v>
      </c>
      <c r="O139" s="37"/>
      <c r="P139" s="8" t="str">
        <f t="shared" si="6"/>
        <v>E00632302400000000000</v>
      </c>
      <c r="R139" s="8" t="str">
        <f t="shared" si="7"/>
        <v>3</v>
      </c>
      <c r="S139" s="8" t="str">
        <f t="shared" si="8"/>
        <v>3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32502</v>
      </c>
      <c r="J140" s="2">
        <v>1</v>
      </c>
      <c r="K140" s="2">
        <v>4</v>
      </c>
      <c r="L140" s="2">
        <v>22</v>
      </c>
      <c r="M140" s="2" t="s">
        <v>400</v>
      </c>
      <c r="N140" s="38">
        <v>82870</v>
      </c>
      <c r="O140" s="37"/>
      <c r="P140" s="8" t="str">
        <f t="shared" si="6"/>
        <v>E00632502400000000000</v>
      </c>
      <c r="R140" s="8" t="str">
        <f t="shared" si="7"/>
        <v>3</v>
      </c>
      <c r="S140" s="8" t="str">
        <f t="shared" si="8"/>
        <v>3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32503</v>
      </c>
      <c r="J141" s="2">
        <v>1</v>
      </c>
      <c r="K141" s="2">
        <v>4</v>
      </c>
      <c r="L141" s="2">
        <v>22</v>
      </c>
      <c r="M141" s="2" t="s">
        <v>400</v>
      </c>
      <c r="N141" s="38">
        <v>2650000</v>
      </c>
      <c r="O141" s="37"/>
      <c r="P141" s="8" t="str">
        <f t="shared" si="6"/>
        <v>E00632503400000000000</v>
      </c>
      <c r="R141" s="8" t="str">
        <f t="shared" si="7"/>
        <v>3</v>
      </c>
      <c r="S141" s="8" t="str">
        <f t="shared" si="8"/>
        <v>3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32701</v>
      </c>
      <c r="J142" s="2">
        <v>1</v>
      </c>
      <c r="K142" s="2">
        <v>4</v>
      </c>
      <c r="L142" s="2">
        <v>22</v>
      </c>
      <c r="M142" s="2" t="s">
        <v>400</v>
      </c>
      <c r="N142" s="38">
        <v>2101137</v>
      </c>
      <c r="O142" s="37"/>
      <c r="P142" s="8" t="str">
        <f t="shared" si="6"/>
        <v>E00632701400000000000</v>
      </c>
      <c r="R142" s="8" t="str">
        <f t="shared" si="7"/>
        <v>3</v>
      </c>
      <c r="S142" s="8" t="str">
        <f t="shared" si="8"/>
        <v>3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33104</v>
      </c>
      <c r="J143" s="2">
        <v>1</v>
      </c>
      <c r="K143" s="2">
        <v>4</v>
      </c>
      <c r="L143" s="2">
        <v>22</v>
      </c>
      <c r="M143" s="2" t="s">
        <v>400</v>
      </c>
      <c r="N143" s="38">
        <v>3989127</v>
      </c>
      <c r="O143" s="37"/>
      <c r="P143" s="8" t="str">
        <f t="shared" si="6"/>
        <v>E00633104400000000000</v>
      </c>
      <c r="R143" s="8" t="str">
        <f t="shared" si="7"/>
        <v>3</v>
      </c>
      <c r="S143" s="8" t="str">
        <f t="shared" si="8"/>
        <v>3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33201</v>
      </c>
      <c r="J144" s="2">
        <v>1</v>
      </c>
      <c r="K144" s="2">
        <v>4</v>
      </c>
      <c r="L144" s="2">
        <v>22</v>
      </c>
      <c r="M144" s="2" t="s">
        <v>400</v>
      </c>
      <c r="N144" s="38">
        <v>8794207</v>
      </c>
      <c r="O144" s="37"/>
      <c r="P144" s="8" t="str">
        <f t="shared" si="6"/>
        <v>E00633201400000000000</v>
      </c>
      <c r="R144" s="8" t="str">
        <f t="shared" si="7"/>
        <v>3</v>
      </c>
      <c r="S144" s="8" t="str">
        <f t="shared" si="8"/>
        <v>3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33301</v>
      </c>
      <c r="J145" s="2">
        <v>1</v>
      </c>
      <c r="K145" s="2">
        <v>4</v>
      </c>
      <c r="L145" s="2">
        <v>22</v>
      </c>
      <c r="M145" s="2" t="s">
        <v>400</v>
      </c>
      <c r="N145" s="38">
        <v>76661655</v>
      </c>
      <c r="O145" s="37"/>
      <c r="P145" s="8" t="str">
        <f t="shared" si="6"/>
        <v>E00633301400000000000</v>
      </c>
      <c r="R145" s="8" t="str">
        <f t="shared" si="7"/>
        <v>3</v>
      </c>
      <c r="S145" s="8" t="str">
        <f t="shared" si="8"/>
        <v>3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33303</v>
      </c>
      <c r="J146" s="2">
        <v>1</v>
      </c>
      <c r="K146" s="2">
        <v>4</v>
      </c>
      <c r="L146" s="2">
        <v>22</v>
      </c>
      <c r="M146" s="2" t="s">
        <v>400</v>
      </c>
      <c r="N146" s="38">
        <v>120997</v>
      </c>
      <c r="O146" s="37"/>
      <c r="P146" s="8" t="str">
        <f t="shared" si="6"/>
        <v>E00633303400000000000</v>
      </c>
      <c r="R146" s="8" t="str">
        <f t="shared" si="7"/>
        <v>3</v>
      </c>
      <c r="S146" s="8" t="str">
        <f t="shared" si="8"/>
        <v>3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33401</v>
      </c>
      <c r="J147" s="2">
        <v>1</v>
      </c>
      <c r="K147" s="2">
        <v>4</v>
      </c>
      <c r="L147" s="2">
        <v>22</v>
      </c>
      <c r="M147" s="2" t="s">
        <v>400</v>
      </c>
      <c r="N147" s="38">
        <v>1000000</v>
      </c>
      <c r="O147" s="37"/>
      <c r="P147" s="8" t="str">
        <f t="shared" si="6"/>
        <v>E00633401400000000000</v>
      </c>
      <c r="R147" s="8" t="str">
        <f t="shared" si="7"/>
        <v>3</v>
      </c>
      <c r="S147" s="8" t="str">
        <f t="shared" si="8"/>
        <v>3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33602</v>
      </c>
      <c r="J148" s="2">
        <v>1</v>
      </c>
      <c r="K148" s="2">
        <v>4</v>
      </c>
      <c r="L148" s="2">
        <v>22</v>
      </c>
      <c r="M148" s="2" t="s">
        <v>400</v>
      </c>
      <c r="N148" s="38">
        <v>763483</v>
      </c>
      <c r="O148" s="37"/>
      <c r="P148" s="8" t="str">
        <f t="shared" si="6"/>
        <v>E00633602400000000000</v>
      </c>
      <c r="R148" s="8" t="str">
        <f t="shared" si="7"/>
        <v>3</v>
      </c>
      <c r="S148" s="8" t="str">
        <f t="shared" si="8"/>
        <v>3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33605</v>
      </c>
      <c r="J149" s="2">
        <v>1</v>
      </c>
      <c r="K149" s="2">
        <v>4</v>
      </c>
      <c r="L149" s="2">
        <v>22</v>
      </c>
      <c r="M149" s="2" t="s">
        <v>400</v>
      </c>
      <c r="N149" s="38">
        <v>136789</v>
      </c>
      <c r="O149" s="37"/>
      <c r="P149" s="8" t="str">
        <f t="shared" si="6"/>
        <v>E00633605400000000000</v>
      </c>
      <c r="R149" s="8" t="str">
        <f t="shared" si="7"/>
        <v>3</v>
      </c>
      <c r="S149" s="8" t="str">
        <f t="shared" si="8"/>
        <v>3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33801</v>
      </c>
      <c r="J150" s="2">
        <v>1</v>
      </c>
      <c r="K150" s="2">
        <v>4</v>
      </c>
      <c r="L150" s="2">
        <v>22</v>
      </c>
      <c r="M150" s="2" t="s">
        <v>400</v>
      </c>
      <c r="N150" s="38">
        <v>1347500</v>
      </c>
      <c r="O150" s="37"/>
      <c r="P150" s="8" t="str">
        <f t="shared" si="6"/>
        <v>E00633801400000000000</v>
      </c>
      <c r="R150" s="8" t="str">
        <f t="shared" si="7"/>
        <v>3</v>
      </c>
      <c r="S150" s="8" t="str">
        <f t="shared" si="8"/>
        <v>3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33903</v>
      </c>
      <c r="J151" s="2">
        <v>1</v>
      </c>
      <c r="K151" s="2">
        <v>4</v>
      </c>
      <c r="L151" s="2">
        <v>22</v>
      </c>
      <c r="M151" s="2" t="s">
        <v>400</v>
      </c>
      <c r="N151" s="38">
        <v>899500</v>
      </c>
      <c r="O151" s="37"/>
      <c r="P151" s="8" t="str">
        <f t="shared" si="6"/>
        <v>E00633903400000000000</v>
      </c>
      <c r="R151" s="8" t="str">
        <f t="shared" si="7"/>
        <v>3</v>
      </c>
      <c r="S151" s="8" t="str">
        <f t="shared" si="8"/>
        <v>3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34501</v>
      </c>
      <c r="J152" s="2">
        <v>1</v>
      </c>
      <c r="K152" s="2">
        <v>4</v>
      </c>
      <c r="L152" s="2">
        <v>22</v>
      </c>
      <c r="M152" s="2" t="s">
        <v>400</v>
      </c>
      <c r="N152" s="38">
        <v>868000</v>
      </c>
      <c r="O152" s="37"/>
      <c r="P152" s="8" t="str">
        <f t="shared" si="6"/>
        <v>E00634501400000000000</v>
      </c>
      <c r="R152" s="8" t="str">
        <f t="shared" si="7"/>
        <v>3</v>
      </c>
      <c r="S152" s="8" t="str">
        <f t="shared" si="8"/>
        <v>3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34601</v>
      </c>
      <c r="J153" s="2">
        <v>1</v>
      </c>
      <c r="K153" s="2">
        <v>4</v>
      </c>
      <c r="L153" s="2">
        <v>22</v>
      </c>
      <c r="M153" s="2" t="s">
        <v>400</v>
      </c>
      <c r="N153" s="38">
        <v>142000</v>
      </c>
      <c r="O153" s="37"/>
      <c r="P153" s="8" t="str">
        <f t="shared" si="6"/>
        <v>E00634601400000000000</v>
      </c>
      <c r="R153" s="8" t="str">
        <f t="shared" si="7"/>
        <v>3</v>
      </c>
      <c r="S153" s="8" t="str">
        <f t="shared" si="8"/>
        <v>3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34701</v>
      </c>
      <c r="J154" s="2">
        <v>1</v>
      </c>
      <c r="K154" s="2">
        <v>4</v>
      </c>
      <c r="L154" s="2">
        <v>22</v>
      </c>
      <c r="M154" s="2" t="s">
        <v>400</v>
      </c>
      <c r="N154" s="38">
        <v>815000</v>
      </c>
      <c r="O154" s="37"/>
      <c r="P154" s="8" t="str">
        <f t="shared" si="6"/>
        <v>E00634701400000000000</v>
      </c>
      <c r="R154" s="8" t="str">
        <f t="shared" si="7"/>
        <v>3</v>
      </c>
      <c r="S154" s="8" t="str">
        <f t="shared" si="8"/>
        <v>3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35101</v>
      </c>
      <c r="J155" s="2">
        <v>1</v>
      </c>
      <c r="K155" s="2">
        <v>4</v>
      </c>
      <c r="L155" s="2">
        <v>22</v>
      </c>
      <c r="M155" s="2" t="s">
        <v>400</v>
      </c>
      <c r="N155" s="38">
        <v>300000</v>
      </c>
      <c r="O155" s="37"/>
      <c r="P155" s="8" t="str">
        <f t="shared" si="6"/>
        <v>E00635101400000000000</v>
      </c>
      <c r="R155" s="8" t="str">
        <f t="shared" si="7"/>
        <v>3</v>
      </c>
      <c r="S155" s="8" t="str">
        <f t="shared" si="8"/>
        <v>3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35102</v>
      </c>
      <c r="J156" s="2">
        <v>1</v>
      </c>
      <c r="K156" s="2">
        <v>4</v>
      </c>
      <c r="L156" s="2">
        <v>22</v>
      </c>
      <c r="M156" s="2" t="s">
        <v>400</v>
      </c>
      <c r="N156" s="38">
        <v>1989636</v>
      </c>
      <c r="O156" s="37"/>
      <c r="P156" s="8" t="str">
        <f t="shared" si="6"/>
        <v>E00635102400000000000</v>
      </c>
      <c r="R156" s="8" t="str">
        <f t="shared" si="7"/>
        <v>3</v>
      </c>
      <c r="S156" s="8" t="str">
        <f t="shared" si="8"/>
        <v>3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35301</v>
      </c>
      <c r="J157" s="2">
        <v>1</v>
      </c>
      <c r="K157" s="2">
        <v>4</v>
      </c>
      <c r="L157" s="2">
        <v>22</v>
      </c>
      <c r="M157" s="2" t="s">
        <v>400</v>
      </c>
      <c r="N157" s="38">
        <v>3528373</v>
      </c>
      <c r="O157" s="37"/>
      <c r="P157" s="8" t="str">
        <f t="shared" si="6"/>
        <v>E00635301400000000000</v>
      </c>
      <c r="R157" s="8" t="str">
        <f t="shared" si="7"/>
        <v>3</v>
      </c>
      <c r="S157" s="8" t="str">
        <f t="shared" si="8"/>
        <v>3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35401</v>
      </c>
      <c r="J158" s="2">
        <v>1</v>
      </c>
      <c r="K158" s="2">
        <v>4</v>
      </c>
      <c r="L158" s="2">
        <v>22</v>
      </c>
      <c r="M158" s="2" t="s">
        <v>400</v>
      </c>
      <c r="N158" s="38">
        <v>6592633</v>
      </c>
      <c r="O158" s="37"/>
      <c r="P158" s="8" t="str">
        <f t="shared" si="6"/>
        <v>E00635401400000000000</v>
      </c>
      <c r="R158" s="8" t="str">
        <f t="shared" si="7"/>
        <v>3</v>
      </c>
      <c r="S158" s="8" t="str">
        <f t="shared" si="8"/>
        <v>3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35501</v>
      </c>
      <c r="J159" s="2">
        <v>1</v>
      </c>
      <c r="K159" s="2">
        <v>4</v>
      </c>
      <c r="L159" s="2">
        <v>22</v>
      </c>
      <c r="M159" s="2" t="s">
        <v>400</v>
      </c>
      <c r="N159" s="38">
        <v>327000</v>
      </c>
      <c r="O159" s="37"/>
      <c r="P159" s="8" t="str">
        <f t="shared" si="6"/>
        <v>E00635501400000000000</v>
      </c>
      <c r="R159" s="8" t="str">
        <f t="shared" si="7"/>
        <v>3</v>
      </c>
      <c r="S159" s="8" t="str">
        <f t="shared" si="8"/>
        <v>3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35701</v>
      </c>
      <c r="J160" s="2">
        <v>1</v>
      </c>
      <c r="K160" s="2">
        <v>4</v>
      </c>
      <c r="L160" s="2">
        <v>22</v>
      </c>
      <c r="M160" s="2" t="s">
        <v>400</v>
      </c>
      <c r="N160" s="38">
        <v>6874080</v>
      </c>
      <c r="O160" s="37"/>
      <c r="P160" s="8" t="str">
        <f t="shared" si="6"/>
        <v>E00635701400000000000</v>
      </c>
      <c r="R160" s="8" t="str">
        <f t="shared" si="7"/>
        <v>3</v>
      </c>
      <c r="S160" s="8" t="str">
        <f t="shared" si="8"/>
        <v>3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35801</v>
      </c>
      <c r="J161" s="2">
        <v>1</v>
      </c>
      <c r="K161" s="2">
        <v>4</v>
      </c>
      <c r="L161" s="2">
        <v>22</v>
      </c>
      <c r="M161" s="2" t="s">
        <v>400</v>
      </c>
      <c r="N161" s="38">
        <v>715095</v>
      </c>
      <c r="O161" s="37"/>
      <c r="P161" s="8" t="str">
        <f t="shared" si="6"/>
        <v>E00635801400000000000</v>
      </c>
      <c r="R161" s="8" t="str">
        <f t="shared" si="7"/>
        <v>3</v>
      </c>
      <c r="S161" s="8" t="str">
        <f t="shared" si="8"/>
        <v>3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35901</v>
      </c>
      <c r="J162" s="2">
        <v>1</v>
      </c>
      <c r="K162" s="2">
        <v>4</v>
      </c>
      <c r="L162" s="2">
        <v>22</v>
      </c>
      <c r="M162" s="2" t="s">
        <v>400</v>
      </c>
      <c r="N162" s="38">
        <v>1876213</v>
      </c>
      <c r="O162" s="37"/>
      <c r="P162" s="8" t="str">
        <f t="shared" si="6"/>
        <v>E00635901400000000000</v>
      </c>
      <c r="R162" s="8" t="str">
        <f t="shared" si="7"/>
        <v>3</v>
      </c>
      <c r="S162" s="8" t="str">
        <f t="shared" si="8"/>
        <v>3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37101</v>
      </c>
      <c r="J163" s="2">
        <v>1</v>
      </c>
      <c r="K163" s="2">
        <v>4</v>
      </c>
      <c r="L163" s="2">
        <v>22</v>
      </c>
      <c r="M163" s="2" t="s">
        <v>400</v>
      </c>
      <c r="N163" s="38">
        <v>350000</v>
      </c>
      <c r="O163" s="37"/>
      <c r="P163" s="8" t="str">
        <f t="shared" si="6"/>
        <v>E00637101400000000000</v>
      </c>
      <c r="R163" s="8" t="str">
        <f t="shared" si="7"/>
        <v>3</v>
      </c>
      <c r="S163" s="8" t="str">
        <f t="shared" si="8"/>
        <v>3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37104</v>
      </c>
      <c r="J164" s="2">
        <v>1</v>
      </c>
      <c r="K164" s="2">
        <v>4</v>
      </c>
      <c r="L164" s="2">
        <v>22</v>
      </c>
      <c r="M164" s="2" t="s">
        <v>400</v>
      </c>
      <c r="N164" s="38">
        <v>80000</v>
      </c>
      <c r="O164" s="37"/>
      <c r="P164" s="8" t="str">
        <f t="shared" si="6"/>
        <v>E00637104400000000000</v>
      </c>
      <c r="R164" s="8" t="str">
        <f t="shared" si="7"/>
        <v>3</v>
      </c>
      <c r="S164" s="8" t="str">
        <f t="shared" si="8"/>
        <v>3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37106</v>
      </c>
      <c r="J165" s="2">
        <v>1</v>
      </c>
      <c r="K165" s="2">
        <v>4</v>
      </c>
      <c r="L165" s="2">
        <v>22</v>
      </c>
      <c r="M165" s="2" t="s">
        <v>400</v>
      </c>
      <c r="N165" s="38">
        <v>400000</v>
      </c>
      <c r="O165" s="37"/>
      <c r="P165" s="8" t="str">
        <f t="shared" si="6"/>
        <v>E00637106400000000000</v>
      </c>
      <c r="R165" s="8" t="str">
        <f t="shared" si="7"/>
        <v>3</v>
      </c>
      <c r="S165" s="8" t="str">
        <f t="shared" si="8"/>
        <v>3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37201</v>
      </c>
      <c r="J166" s="2">
        <v>1</v>
      </c>
      <c r="K166" s="2">
        <v>4</v>
      </c>
      <c r="L166" s="2">
        <v>22</v>
      </c>
      <c r="M166" s="2" t="s">
        <v>400</v>
      </c>
      <c r="N166" s="38">
        <v>430000</v>
      </c>
      <c r="O166" s="37"/>
      <c r="P166" s="8" t="str">
        <f t="shared" si="6"/>
        <v>E00637201400000000000</v>
      </c>
      <c r="R166" s="8" t="str">
        <f t="shared" si="7"/>
        <v>3</v>
      </c>
      <c r="S166" s="8" t="str">
        <f t="shared" si="8"/>
        <v>3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37204</v>
      </c>
      <c r="J167" s="2">
        <v>1</v>
      </c>
      <c r="K167" s="2">
        <v>4</v>
      </c>
      <c r="L167" s="2">
        <v>22</v>
      </c>
      <c r="M167" s="2" t="s">
        <v>400</v>
      </c>
      <c r="N167" s="38">
        <v>176000</v>
      </c>
      <c r="O167" s="37"/>
      <c r="P167" s="8" t="str">
        <f t="shared" si="6"/>
        <v>E00637204400000000000</v>
      </c>
      <c r="R167" s="8" t="str">
        <f t="shared" si="7"/>
        <v>3</v>
      </c>
      <c r="S167" s="8" t="str">
        <f t="shared" si="8"/>
        <v>3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37206</v>
      </c>
      <c r="J168" s="2">
        <v>1</v>
      </c>
      <c r="K168" s="2">
        <v>4</v>
      </c>
      <c r="L168" s="2">
        <v>22</v>
      </c>
      <c r="M168" s="2" t="s">
        <v>400</v>
      </c>
      <c r="N168" s="38">
        <v>100000</v>
      </c>
      <c r="O168" s="37"/>
      <c r="P168" s="8" t="str">
        <f t="shared" si="6"/>
        <v>E00637206400000000000</v>
      </c>
      <c r="R168" s="8" t="str">
        <f t="shared" si="7"/>
        <v>3</v>
      </c>
      <c r="S168" s="8" t="str">
        <f t="shared" si="8"/>
        <v>3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37501</v>
      </c>
      <c r="J169" s="2">
        <v>1</v>
      </c>
      <c r="K169" s="2">
        <v>4</v>
      </c>
      <c r="L169" s="2">
        <v>22</v>
      </c>
      <c r="M169" s="2" t="s">
        <v>400</v>
      </c>
      <c r="N169" s="38">
        <v>910000</v>
      </c>
      <c r="O169" s="37"/>
      <c r="P169" s="8" t="str">
        <f t="shared" si="6"/>
        <v>E00637501400000000000</v>
      </c>
      <c r="R169" s="8" t="str">
        <f t="shared" si="7"/>
        <v>3</v>
      </c>
      <c r="S169" s="8" t="str">
        <f t="shared" si="8"/>
        <v>3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37504</v>
      </c>
      <c r="J170" s="2">
        <v>1</v>
      </c>
      <c r="K170" s="2">
        <v>4</v>
      </c>
      <c r="L170" s="2">
        <v>22</v>
      </c>
      <c r="M170" s="2" t="s">
        <v>400</v>
      </c>
      <c r="N170" s="38">
        <v>242000</v>
      </c>
      <c r="O170" s="37"/>
      <c r="P170" s="8" t="str">
        <f t="shared" si="6"/>
        <v>E00637504400000000000</v>
      </c>
      <c r="R170" s="8" t="str">
        <f t="shared" si="7"/>
        <v>3</v>
      </c>
      <c r="S170" s="8" t="str">
        <f t="shared" si="8"/>
        <v>3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37602</v>
      </c>
      <c r="J171" s="2">
        <v>1</v>
      </c>
      <c r="K171" s="2">
        <v>4</v>
      </c>
      <c r="L171" s="2">
        <v>22</v>
      </c>
      <c r="M171" s="2" t="s">
        <v>400</v>
      </c>
      <c r="N171" s="38">
        <v>500000</v>
      </c>
      <c r="O171" s="37"/>
      <c r="P171" s="8" t="str">
        <f t="shared" si="6"/>
        <v>E00637602400000000000</v>
      </c>
      <c r="R171" s="8" t="str">
        <f t="shared" si="7"/>
        <v>3</v>
      </c>
      <c r="S171" s="8" t="str">
        <f t="shared" si="8"/>
        <v>3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39201</v>
      </c>
      <c r="J172" s="2">
        <v>1</v>
      </c>
      <c r="K172" s="2">
        <v>4</v>
      </c>
      <c r="L172" s="2">
        <v>22</v>
      </c>
      <c r="M172" s="2" t="s">
        <v>400</v>
      </c>
      <c r="N172" s="38">
        <v>150000</v>
      </c>
      <c r="O172" s="37"/>
      <c r="P172" s="8" t="str">
        <f t="shared" si="6"/>
        <v>E00639201400000000000</v>
      </c>
      <c r="R172" s="8" t="str">
        <f t="shared" si="7"/>
        <v>3</v>
      </c>
      <c r="S172" s="8" t="str">
        <f t="shared" si="8"/>
        <v>3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39202</v>
      </c>
      <c r="J173" s="2">
        <v>1</v>
      </c>
      <c r="K173" s="2">
        <v>4</v>
      </c>
      <c r="L173" s="2">
        <v>22</v>
      </c>
      <c r="M173" s="2" t="s">
        <v>400</v>
      </c>
      <c r="N173" s="38">
        <v>240000</v>
      </c>
      <c r="O173" s="37"/>
      <c r="P173" s="8" t="str">
        <f t="shared" si="6"/>
        <v>E00639202400000000000</v>
      </c>
      <c r="R173" s="8" t="str">
        <f t="shared" si="7"/>
        <v>3</v>
      </c>
      <c r="S173" s="8" t="str">
        <f t="shared" si="8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39301</v>
      </c>
      <c r="J174" s="2">
        <v>1</v>
      </c>
      <c r="K174" s="2">
        <v>4</v>
      </c>
      <c r="L174" s="2">
        <v>22</v>
      </c>
      <c r="M174" s="2" t="s">
        <v>400</v>
      </c>
      <c r="N174" s="38">
        <v>300000</v>
      </c>
      <c r="O174" s="37"/>
      <c r="P174" s="8" t="str">
        <f t="shared" si="6"/>
        <v>E00639301400000000000</v>
      </c>
      <c r="R174" s="8" t="str">
        <f t="shared" si="7"/>
        <v>3</v>
      </c>
      <c r="S174" s="8" t="str">
        <f t="shared" si="8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39401</v>
      </c>
      <c r="J175" s="2">
        <v>1</v>
      </c>
      <c r="K175" s="2">
        <v>4</v>
      </c>
      <c r="L175" s="2">
        <v>22</v>
      </c>
      <c r="M175" s="2" t="s">
        <v>400</v>
      </c>
      <c r="N175" s="38">
        <v>1500000</v>
      </c>
      <c r="O175" s="37"/>
      <c r="P175" s="8" t="str">
        <f t="shared" si="6"/>
        <v>E00639401400000000000</v>
      </c>
      <c r="R175" s="8" t="str">
        <f t="shared" si="7"/>
        <v>3</v>
      </c>
      <c r="S175" s="8" t="str">
        <f t="shared" si="8"/>
        <v>3</v>
      </c>
    </row>
    <row r="176" spans="1:19" s="36" customFormat="1" ht="20.100000000000001" customHeight="1" thickBot="1" x14ac:dyDescent="0.3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39801</v>
      </c>
      <c r="J176" s="2">
        <v>1</v>
      </c>
      <c r="K176" s="2">
        <v>4</v>
      </c>
      <c r="L176" s="2">
        <v>22</v>
      </c>
      <c r="M176" s="2" t="s">
        <v>400</v>
      </c>
      <c r="N176" s="38">
        <v>30961</v>
      </c>
      <c r="O176" s="37"/>
      <c r="P176" s="8" t="str">
        <f t="shared" si="6"/>
        <v>E00639801400000000000</v>
      </c>
      <c r="R176" s="8" t="str">
        <f t="shared" si="7"/>
        <v>3</v>
      </c>
      <c r="S176" s="8" t="str">
        <f t="shared" si="8"/>
        <v>3</v>
      </c>
    </row>
    <row r="177" spans="1:19" ht="20.100000000000001" customHeight="1" thickBot="1" x14ac:dyDescent="0.3">
      <c r="A177" s="35"/>
      <c r="B177" s="3" t="s">
        <v>399</v>
      </c>
      <c r="C177" s="3"/>
      <c r="D177" s="3"/>
      <c r="E177" s="3"/>
      <c r="F177" s="3"/>
      <c r="G177" s="3"/>
      <c r="H177" s="3"/>
      <c r="I177" s="55"/>
      <c r="J177" s="3"/>
      <c r="K177" s="3"/>
      <c r="L177" s="3"/>
      <c r="M177" s="3"/>
      <c r="N177" s="34">
        <f>SUM(N8:N176)</f>
        <v>374951741</v>
      </c>
      <c r="O177" s="33"/>
      <c r="R177" s="8" t="str">
        <f t="shared" si="7"/>
        <v/>
      </c>
      <c r="S177" s="8" t="str">
        <f t="shared" si="8"/>
        <v/>
      </c>
    </row>
    <row r="178" spans="1:19" x14ac:dyDescent="0.25">
      <c r="O178" s="31"/>
      <c r="R178" s="8" t="str">
        <f t="shared" si="7"/>
        <v/>
      </c>
      <c r="S178" s="8" t="str">
        <f t="shared" si="8"/>
        <v/>
      </c>
    </row>
    <row r="179" spans="1:19" x14ac:dyDescent="0.25">
      <c r="N179" s="31">
        <f>+N177-'ORIGINAL 2024'!C282</f>
        <v>0</v>
      </c>
      <c r="O179" s="31"/>
      <c r="R179" s="8" t="str">
        <f t="shared" si="7"/>
        <v/>
      </c>
      <c r="S179" s="8" t="str">
        <f t="shared" si="8"/>
        <v/>
      </c>
    </row>
    <row r="180" spans="1:19" x14ac:dyDescent="0.25">
      <c r="R180" s="8" t="str">
        <f t="shared" si="7"/>
        <v/>
      </c>
      <c r="S180" s="8" t="str">
        <f t="shared" si="8"/>
        <v/>
      </c>
    </row>
    <row r="181" spans="1:19" x14ac:dyDescent="0.25">
      <c r="R181" s="8" t="str">
        <f t="shared" si="7"/>
        <v/>
      </c>
      <c r="S181" s="8" t="str">
        <f t="shared" si="8"/>
        <v/>
      </c>
    </row>
    <row r="182" spans="1:19" x14ac:dyDescent="0.25">
      <c r="R182" s="8" t="str">
        <f t="shared" si="7"/>
        <v/>
      </c>
      <c r="S182" s="8" t="str">
        <f t="shared" si="8"/>
        <v/>
      </c>
    </row>
    <row r="183" spans="1:19" x14ac:dyDescent="0.25">
      <c r="R183" s="8" t="str">
        <f t="shared" si="7"/>
        <v/>
      </c>
      <c r="S183" s="8" t="str">
        <f t="shared" si="8"/>
        <v/>
      </c>
    </row>
    <row r="184" spans="1:19" x14ac:dyDescent="0.25">
      <c r="R184" s="8" t="str">
        <f t="shared" si="7"/>
        <v/>
      </c>
      <c r="S184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CE7D-485C-4177-B046-5413AFF0DA88}">
  <dimension ref="A1:I16"/>
  <sheetViews>
    <sheetView showGridLines="0" tabSelected="1" workbookViewId="0">
      <selection activeCell="A3" sqref="A3:H3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  <col min="9" max="9" width="11.42578125" style="145"/>
  </cols>
  <sheetData>
    <row r="1" spans="1:8" ht="18" x14ac:dyDescent="0.2">
      <c r="A1" s="135" t="s">
        <v>1</v>
      </c>
      <c r="B1" s="135"/>
      <c r="C1" s="135"/>
      <c r="D1" s="135"/>
      <c r="E1" s="135"/>
      <c r="F1" s="135"/>
      <c r="G1" s="135"/>
      <c r="H1" s="135"/>
    </row>
    <row r="2" spans="1:8" ht="18" x14ac:dyDescent="0.2">
      <c r="A2" s="135" t="s">
        <v>527</v>
      </c>
      <c r="B2" s="135"/>
      <c r="C2" s="135"/>
      <c r="D2" s="135"/>
      <c r="E2" s="135"/>
      <c r="F2" s="135"/>
      <c r="G2" s="135"/>
      <c r="H2" s="135"/>
    </row>
    <row r="3" spans="1:8" ht="15" x14ac:dyDescent="0.2">
      <c r="A3" s="136" t="s">
        <v>114</v>
      </c>
      <c r="B3" s="136"/>
      <c r="C3" s="136"/>
      <c r="D3" s="136"/>
      <c r="E3" s="136"/>
      <c r="F3" s="136"/>
      <c r="G3" s="136"/>
      <c r="H3" s="136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7" t="s">
        <v>496</v>
      </c>
      <c r="B5" s="138"/>
      <c r="C5" s="138"/>
      <c r="D5" s="139"/>
      <c r="E5" s="103">
        <v>1000</v>
      </c>
      <c r="F5" s="113">
        <v>2000</v>
      </c>
      <c r="G5" s="113">
        <v>3000</v>
      </c>
      <c r="H5" s="143" t="s">
        <v>399</v>
      </c>
    </row>
    <row r="6" spans="1:8" ht="29.25" thickBot="1" x14ac:dyDescent="0.25">
      <c r="A6" s="140"/>
      <c r="B6" s="141"/>
      <c r="C6" s="141"/>
      <c r="D6" s="142"/>
      <c r="E6" s="105" t="s">
        <v>497</v>
      </c>
      <c r="F6" s="106" t="s">
        <v>498</v>
      </c>
      <c r="G6" s="106" t="s">
        <v>499</v>
      </c>
      <c r="H6" s="144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33" t="s">
        <v>500</v>
      </c>
      <c r="C8" s="133"/>
      <c r="D8" s="134"/>
      <c r="E8" s="92">
        <f>+SUMIF('TOTAL RECURSOS 2024'!$S:$S,1,'TOTAL RECURSOS 2024'!$N:$N)</f>
        <v>139916526</v>
      </c>
      <c r="F8" s="92">
        <f>+SUMIF('TOTAL RECURSOS 2024'!$S:$S,2,'TOTAL RECURSOS 2024'!$N:$N)</f>
        <v>24252082</v>
      </c>
      <c r="G8" s="92">
        <f>+SUMIF('TOTAL RECURSOS 2024'!$S:$S,3,'TOTAL RECURSOS 2024'!$N:$N)</f>
        <v>183795205</v>
      </c>
      <c r="H8" s="93">
        <f>+E8+F8+G8</f>
        <v>347963813</v>
      </c>
    </row>
    <row r="9" spans="1:8" ht="36" customHeight="1" x14ac:dyDescent="0.2">
      <c r="A9" s="94"/>
      <c r="B9" s="6"/>
      <c r="C9" s="95" t="s">
        <v>403</v>
      </c>
      <c r="D9" s="96" t="s">
        <v>501</v>
      </c>
      <c r="E9" s="92">
        <f>+E8</f>
        <v>139916526</v>
      </c>
      <c r="F9" s="92">
        <f>+F8</f>
        <v>24252082</v>
      </c>
      <c r="G9" s="92">
        <f>+G8</f>
        <v>183795205</v>
      </c>
      <c r="H9" s="92">
        <f>+H8</f>
        <v>347963813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s="145" customFormat="1" ht="13.5" thickTop="1" x14ac:dyDescent="0.2"/>
    <row r="12" spans="1:8" s="145" customFormat="1" x14ac:dyDescent="0.2"/>
    <row r="13" spans="1:8" s="145" customFormat="1" x14ac:dyDescent="0.2"/>
    <row r="14" spans="1:8" s="145" customFormat="1" x14ac:dyDescent="0.2"/>
    <row r="15" spans="1:8" s="145" customFormat="1" x14ac:dyDescent="0.2"/>
    <row r="16" spans="1:8" s="145" customFormat="1" x14ac:dyDescent="0.2"/>
  </sheetData>
  <mergeCells count="6">
    <mergeCell ref="A1:H1"/>
    <mergeCell ref="A2:H2"/>
    <mergeCell ref="A3:H3"/>
    <mergeCell ref="A5:D6"/>
    <mergeCell ref="H5:H6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24</vt:i4>
      </vt:variant>
    </vt:vector>
  </HeadingPairs>
  <TitlesOfParts>
    <vt:vector size="53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ORIGINAL 2019</vt:lpstr>
      <vt:lpstr>TOTAL RECURSOS 2019</vt:lpstr>
      <vt:lpstr>ORIGINAL 2020</vt:lpstr>
      <vt:lpstr>TOTAL RECURSOS 2020</vt:lpstr>
      <vt:lpstr>PPTO SUSTANTIVO</vt:lpstr>
      <vt:lpstr>ORIGINAL 2021</vt:lpstr>
      <vt:lpstr>TOTAL RECURSOS 2021</vt:lpstr>
      <vt:lpstr>PPTO SUSTANTIVO 2021</vt:lpstr>
      <vt:lpstr>ORIGINAL 2022</vt:lpstr>
      <vt:lpstr>TOTAL RECURSOS 2022</vt:lpstr>
      <vt:lpstr>PPTO SUSTANTIVO 2022</vt:lpstr>
      <vt:lpstr>ORIGINAL 2023</vt:lpstr>
      <vt:lpstr>TOTAL RECURSOS 2023</vt:lpstr>
      <vt:lpstr>PPTO SUSTANTIVO 2023</vt:lpstr>
      <vt:lpstr>ORIGINAL 2024</vt:lpstr>
      <vt:lpstr>TOTAL RECURSOS 2024</vt:lpstr>
      <vt:lpstr>PPTO SUSTANTIVO 2024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'ORIGINAL 2019'!Títulos_a_imprimir</vt:lpstr>
      <vt:lpstr>'ORIGINAL 2020'!Títulos_a_imprimir</vt:lpstr>
      <vt:lpstr>'ORIGINAL 2021'!Títulos_a_imprimir</vt:lpstr>
      <vt:lpstr>'ORIGINAL 2022'!Títulos_a_imprimir</vt:lpstr>
      <vt:lpstr>'ORIGINAL 2023'!Títulos_a_imprimir</vt:lpstr>
      <vt:lpstr>'ORIGINAL 2024'!Títulos_a_imprimir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  <vt:lpstr>'TOTAL RECURSOS 2019'!Títulos_a_imprimir</vt:lpstr>
      <vt:lpstr>'TOTAL RECURSOS 2020'!Títulos_a_imprimir</vt:lpstr>
      <vt:lpstr>'TOTAL RECURSOS 2021'!Títulos_a_imprimir</vt:lpstr>
      <vt:lpstr>'TOTAL RECURSOS 2022'!Títulos_a_imprimir</vt:lpstr>
      <vt:lpstr>'TOTAL RECURSOS 2023'!Títulos_a_imprimir</vt:lpstr>
      <vt:lpstr>'TOTAL RECURSOS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 Rico</cp:lastModifiedBy>
  <cp:lastPrinted>2019-01-16T23:36:42Z</cp:lastPrinted>
  <dcterms:created xsi:type="dcterms:W3CDTF">2013-01-07T23:26:37Z</dcterms:created>
  <dcterms:modified xsi:type="dcterms:W3CDTF">2024-09-13T21:59:30Z</dcterms:modified>
</cp:coreProperties>
</file>